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420" windowWidth="15600" windowHeight="11760"/>
  </bookViews>
  <sheets>
    <sheet name="декабрь 2022 года" sheetId="15" r:id="rId1"/>
  </sheets>
  <definedNames>
    <definedName name="_xlnm.Print_Area" localSheetId="0">'декабрь 2022 года'!$A$1:$K$101</definedName>
  </definedNames>
  <calcPr calcId="144525" refMode="R1C1"/>
  <fileRecoveryPr autoRecover="0"/>
</workbook>
</file>

<file path=xl/calcChain.xml><?xml version="1.0" encoding="utf-8"?>
<calcChain xmlns="http://schemas.openxmlformats.org/spreadsheetml/2006/main">
  <c r="I46" i="15" l="1"/>
  <c r="I24" i="15"/>
  <c r="I36" i="15"/>
  <c r="I42" i="15"/>
  <c r="I67" i="15"/>
  <c r="I48" i="15"/>
  <c r="I54" i="15"/>
  <c r="I44" i="15"/>
  <c r="I78" i="15"/>
  <c r="I20" i="15"/>
  <c r="I31" i="15"/>
  <c r="I50" i="15"/>
  <c r="I74" i="15"/>
  <c r="I63" i="15"/>
  <c r="I22" i="15"/>
  <c r="I33" i="15"/>
  <c r="I52" i="15"/>
  <c r="I76" i="15"/>
  <c r="I65" i="15"/>
  <c r="I61" i="15"/>
  <c r="I47" i="15"/>
  <c r="I32" i="15"/>
  <c r="I51" i="15"/>
  <c r="I75" i="15"/>
  <c r="I64" i="15"/>
  <c r="I39" i="15"/>
  <c r="I70" i="15"/>
  <c r="I72" i="15"/>
  <c r="I57" i="15"/>
  <c r="I43" i="15"/>
  <c r="I34" i="15"/>
  <c r="I53" i="15"/>
  <c r="I77" i="15"/>
  <c r="I66" i="15"/>
  <c r="I37" i="15"/>
  <c r="I55" i="15"/>
  <c r="I68" i="15"/>
  <c r="H29" i="15"/>
  <c r="G62" i="15"/>
  <c r="H62" i="15"/>
  <c r="I69" i="15"/>
  <c r="I21" i="15"/>
  <c r="I23" i="15"/>
  <c r="I40" i="15"/>
  <c r="I71" i="15"/>
  <c r="I56" i="15"/>
  <c r="I26" i="15"/>
  <c r="I27" i="15"/>
  <c r="I79" i="15"/>
  <c r="I80" i="15"/>
  <c r="I81" i="15"/>
  <c r="I58" i="15"/>
  <c r="I38" i="15"/>
  <c r="H49" i="15"/>
  <c r="H73" i="15"/>
  <c r="H82" i="15"/>
  <c r="G49" i="15"/>
  <c r="G73" i="15"/>
  <c r="G29" i="15"/>
  <c r="G82" i="15"/>
  <c r="F62" i="15"/>
  <c r="F19" i="15"/>
  <c r="F49" i="15"/>
  <c r="F73" i="15"/>
  <c r="I35" i="15"/>
  <c r="I25" i="15"/>
  <c r="I87" i="15"/>
  <c r="F82" i="15"/>
  <c r="I60" i="15"/>
  <c r="I59" i="15"/>
  <c r="I45" i="15"/>
  <c r="I41" i="15"/>
  <c r="F29" i="15"/>
  <c r="I28" i="15"/>
  <c r="K20" i="15"/>
  <c r="H19" i="15"/>
  <c r="G19" i="15"/>
  <c r="I18" i="15"/>
  <c r="J82" i="15" l="1"/>
  <c r="J49" i="15"/>
  <c r="I62" i="15"/>
  <c r="K21" i="15"/>
  <c r="H30" i="15"/>
  <c r="H83" i="15" s="1"/>
  <c r="I29" i="15"/>
  <c r="K22" i="15"/>
  <c r="I82" i="15"/>
  <c r="G30" i="15"/>
  <c r="G83" i="15" s="1"/>
  <c r="I73" i="15"/>
  <c r="K23" i="15"/>
  <c r="I49" i="15"/>
  <c r="F30" i="15"/>
  <c r="J62" i="15"/>
  <c r="J73" i="15"/>
  <c r="F83" i="15" l="1"/>
  <c r="J30" i="15"/>
  <c r="I30" i="15"/>
  <c r="I83" i="15" s="1"/>
  <c r="H84" i="15"/>
  <c r="J84" i="15" s="1"/>
  <c r="G88" i="15"/>
  <c r="H92" i="15"/>
  <c r="G92" i="15"/>
  <c r="F88" i="15"/>
  <c r="F92" i="15" l="1"/>
  <c r="J83" i="15"/>
  <c r="H88" i="15"/>
  <c r="I88" i="15" s="1"/>
</calcChain>
</file>

<file path=xl/sharedStrings.xml><?xml version="1.0" encoding="utf-8"?>
<sst xmlns="http://schemas.openxmlformats.org/spreadsheetml/2006/main" count="290" uniqueCount="89">
  <si>
    <t xml:space="preserve"> </t>
  </si>
  <si>
    <t>профинансировано</t>
  </si>
  <si>
    <t xml:space="preserve">Наименование текущего счета </t>
  </si>
  <si>
    <t>ИТОГО</t>
  </si>
  <si>
    <t>852</t>
  </si>
  <si>
    <t>180</t>
  </si>
  <si>
    <t>851</t>
  </si>
  <si>
    <t>244</t>
  </si>
  <si>
    <t>111</t>
  </si>
  <si>
    <t>0310</t>
  </si>
  <si>
    <t>112</t>
  </si>
  <si>
    <t>0309</t>
  </si>
  <si>
    <t>122</t>
  </si>
  <si>
    <t>121</t>
  </si>
  <si>
    <t>5</t>
  </si>
  <si>
    <t>4</t>
  </si>
  <si>
    <t>3</t>
  </si>
  <si>
    <t>2</t>
  </si>
  <si>
    <t>КВР</t>
  </si>
  <si>
    <t>КЦС</t>
  </si>
  <si>
    <t>ППП</t>
  </si>
  <si>
    <t>ФКР</t>
  </si>
  <si>
    <t>по</t>
  </si>
  <si>
    <t>Профинансировано за отчетный период</t>
  </si>
  <si>
    <t>Утвержденная бюджетная классификация за отчетный период</t>
  </si>
  <si>
    <t>код</t>
  </si>
  <si>
    <t>Наименование видов и статей эконом. классиф.</t>
  </si>
  <si>
    <t>1. Расходы</t>
  </si>
  <si>
    <t>Единица измерения: руб.</t>
  </si>
  <si>
    <t>по ОКЕИ</t>
  </si>
  <si>
    <t>Периодичность месячная, годовая</t>
  </si>
  <si>
    <t>ОКОНХ</t>
  </si>
  <si>
    <t>по ОКАТО</t>
  </si>
  <si>
    <t>по ОКОГУ</t>
  </si>
  <si>
    <t xml:space="preserve">Россиийской Федерации  </t>
  </si>
  <si>
    <t>ОКПО</t>
  </si>
  <si>
    <t>и организаций, финансируемых из бюджетов субъектов</t>
  </si>
  <si>
    <t>дата</t>
  </si>
  <si>
    <t>Отчет</t>
  </si>
  <si>
    <t xml:space="preserve">об исполнении сметы доходов и расходов учреждений  </t>
  </si>
  <si>
    <t>0314</t>
  </si>
  <si>
    <t>129</t>
  </si>
  <si>
    <t>119</t>
  </si>
  <si>
    <t>853</t>
  </si>
  <si>
    <t>242</t>
  </si>
  <si>
    <t>414</t>
  </si>
  <si>
    <t>243</t>
  </si>
  <si>
    <t>Начальник отдела финансового,</t>
  </si>
  <si>
    <t>материально-технического обеспечения</t>
  </si>
  <si>
    <t>и контрактной службы</t>
  </si>
  <si>
    <t>А. А. Агабекова</t>
  </si>
  <si>
    <t>0750120000</t>
  </si>
  <si>
    <t>0750200590</t>
  </si>
  <si>
    <t>0750300590</t>
  </si>
  <si>
    <t>Кассовые расходы</t>
  </si>
  <si>
    <t>ВСЕГО</t>
  </si>
  <si>
    <t>0705</t>
  </si>
  <si>
    <t>0750400590</t>
  </si>
  <si>
    <t>0770199590</t>
  </si>
  <si>
    <t>0710299590</t>
  </si>
  <si>
    <t>9990099950</t>
  </si>
  <si>
    <t>МЧС Дагестана</t>
  </si>
  <si>
    <t>ГКУ РД "Центр ГО и ЧС"</t>
  </si>
  <si>
    <t>ГКУ РД "ППС РД"</t>
  </si>
  <si>
    <t>ГКУ РД "Служба-112"</t>
  </si>
  <si>
    <t>ГКОУ РД "УМЦ по ГО и ЧС"</t>
  </si>
  <si>
    <t xml:space="preserve"> 2. Сведения о движении средств бюджетов субъектов  РФ и местных бюджетов на счетах учреждения </t>
  </si>
  <si>
    <t>Остаток средств за текущий месяц</t>
  </si>
  <si>
    <t>0720199585</t>
  </si>
  <si>
    <t>415</t>
  </si>
  <si>
    <t>0750500590</t>
  </si>
  <si>
    <t>247</t>
  </si>
  <si>
    <t>831</t>
  </si>
  <si>
    <t xml:space="preserve">верно </t>
  </si>
  <si>
    <t xml:space="preserve">                             Министерство по делам гражданской обороны, чрезвычайным ситуациям и</t>
  </si>
  <si>
    <t xml:space="preserve">                             ликвидации последствий стихийных бедствий Республики Дагестан</t>
  </si>
  <si>
    <t>кассовые расходы за 2022 г.</t>
  </si>
  <si>
    <t>9990020680</t>
  </si>
  <si>
    <t>071029959R</t>
  </si>
  <si>
    <t>0204</t>
  </si>
  <si>
    <t>0760199590</t>
  </si>
  <si>
    <t>0760200590</t>
  </si>
  <si>
    <t>412</t>
  </si>
  <si>
    <t>на 01 января 2023 г.</t>
  </si>
  <si>
    <t>остаток на 01.01.2023 г.</t>
  </si>
  <si>
    <t>0505</t>
  </si>
  <si>
    <t>16700R8130</t>
  </si>
  <si>
    <t>Н. А. Велиханов</t>
  </si>
  <si>
    <t>Статс-секретарь-заместитель министра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</si>
</sst>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34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8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3"/>
      <color theme="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1" fillId="0" borderId="0" xfId="0" applyNumberFormat="1" applyFont="1" applyAlignment="1">
      <alignment horizontal="center" vertical="center"/>
    </xf>
    <xf numFmtId="4" fontId="3" fillId="0" borderId="0" xfId="0" applyNumberFormat="1" applyFont="1"/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0" borderId="7" xfId="0" applyNumberFormat="1" applyFont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12" fillId="2" borderId="0" xfId="0" applyNumberFormat="1" applyFont="1" applyFill="1"/>
    <xf numFmtId="0" fontId="12" fillId="2" borderId="0" xfId="0" applyFont="1" applyFill="1"/>
    <xf numFmtId="4" fontId="12" fillId="2" borderId="0" xfId="0" applyNumberFormat="1" applyFont="1" applyFill="1" applyAlignment="1">
      <alignment vertical="top"/>
    </xf>
    <xf numFmtId="0" fontId="13" fillId="2" borderId="0" xfId="0" applyFont="1" applyFill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" fontId="10" fillId="2" borderId="12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center" vertical="center"/>
    </xf>
    <xf numFmtId="0" fontId="14" fillId="0" borderId="4" xfId="0" applyFont="1" applyBorder="1"/>
    <xf numFmtId="0" fontId="0" fillId="0" borderId="8" xfId="0" applyBorder="1"/>
    <xf numFmtId="4" fontId="17" fillId="0" borderId="4" xfId="0" applyNumberFormat="1" applyFont="1" applyBorder="1"/>
    <xf numFmtId="4" fontId="17" fillId="0" borderId="8" xfId="0" applyNumberFormat="1" applyFont="1" applyBorder="1"/>
    <xf numFmtId="4" fontId="17" fillId="0" borderId="7" xfId="0" applyNumberFormat="1" applyFont="1" applyBorder="1"/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4" fillId="0" borderId="0" xfId="0" applyNumberFormat="1" applyFont="1"/>
    <xf numFmtId="4" fontId="9" fillId="2" borderId="4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0" fontId="17" fillId="0" borderId="4" xfId="0" applyFont="1" applyBorder="1"/>
    <xf numFmtId="0" fontId="6" fillId="0" borderId="19" xfId="0" applyFont="1" applyBorder="1" applyAlignment="1">
      <alignment horizontal="center" vertical="center"/>
    </xf>
    <xf numFmtId="4" fontId="10" fillId="2" borderId="6" xfId="0" applyNumberFormat="1" applyFont="1" applyFill="1" applyBorder="1" applyAlignment="1">
      <alignment horizontal="center" vertical="center"/>
    </xf>
    <xf numFmtId="4" fontId="9" fillId="2" borderId="11" xfId="0" applyNumberFormat="1" applyFont="1" applyFill="1" applyBorder="1" applyAlignment="1">
      <alignment horizontal="center"/>
    </xf>
    <xf numFmtId="4" fontId="6" fillId="0" borderId="6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" fontId="10" fillId="2" borderId="4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" fontId="0" fillId="0" borderId="8" xfId="0" applyNumberFormat="1" applyBorder="1"/>
    <xf numFmtId="0" fontId="6" fillId="0" borderId="27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0" fillId="2" borderId="0" xfId="0" applyNumberFormat="1" applyFont="1" applyFill="1"/>
    <xf numFmtId="0" fontId="1" fillId="2" borderId="0" xfId="0" applyFont="1" applyFill="1" applyAlignment="1">
      <alignment horizontal="center" vertical="center"/>
    </xf>
    <xf numFmtId="4" fontId="5" fillId="0" borderId="4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0" fillId="0" borderId="0" xfId="0" applyNumberFormat="1"/>
    <xf numFmtId="0" fontId="18" fillId="0" borderId="0" xfId="0" applyFont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4" fontId="5" fillId="0" borderId="0" xfId="0" applyNumberFormat="1" applyFont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17" fillId="0" borderId="11" xfId="0" applyNumberFormat="1" applyFont="1" applyFill="1" applyBorder="1"/>
    <xf numFmtId="0" fontId="22" fillId="2" borderId="0" xfId="0" applyFont="1" applyFill="1" applyAlignment="1">
      <alignment horizontal="center" vertical="center"/>
    </xf>
    <xf numFmtId="165" fontId="23" fillId="2" borderId="0" xfId="0" applyNumberFormat="1" applyFont="1" applyFill="1" applyAlignment="1">
      <alignment horizontal="center" vertical="center"/>
    </xf>
    <xf numFmtId="4" fontId="17" fillId="0" borderId="4" xfId="0" applyNumberFormat="1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center" vertical="center"/>
    </xf>
    <xf numFmtId="4" fontId="10" fillId="2" borderId="5" xfId="0" applyNumberFormat="1" applyFont="1" applyFill="1" applyBorder="1" applyAlignment="1">
      <alignment horizontal="center" vertical="center"/>
    </xf>
    <xf numFmtId="4" fontId="10" fillId="2" borderId="21" xfId="0" applyNumberFormat="1" applyFont="1" applyFill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24" fillId="0" borderId="4" xfId="0" applyNumberFormat="1" applyFont="1" applyBorder="1"/>
    <xf numFmtId="0" fontId="24" fillId="2" borderId="4" xfId="0" applyFont="1" applyFill="1" applyBorder="1"/>
    <xf numFmtId="4" fontId="24" fillId="0" borderId="8" xfId="0" applyNumberFormat="1" applyFont="1" applyBorder="1"/>
    <xf numFmtId="4" fontId="24" fillId="0" borderId="4" xfId="0" applyNumberFormat="1" applyFont="1" applyBorder="1" applyAlignment="1">
      <alignment vertical="center" wrapText="1"/>
    </xf>
    <xf numFmtId="4" fontId="24" fillId="2" borderId="4" xfId="0" applyNumberFormat="1" applyFont="1" applyFill="1" applyBorder="1"/>
    <xf numFmtId="4" fontId="24" fillId="0" borderId="7" xfId="0" applyNumberFormat="1" applyFont="1" applyBorder="1"/>
    <xf numFmtId="4" fontId="24" fillId="0" borderId="4" xfId="0" applyNumberFormat="1" applyFont="1" applyBorder="1" applyAlignment="1">
      <alignment wrapText="1"/>
    </xf>
    <xf numFmtId="2" fontId="10" fillId="2" borderId="12" xfId="0" applyNumberFormat="1" applyFont="1" applyFill="1" applyBorder="1" applyAlignment="1">
      <alignment horizontal="center" vertical="center"/>
    </xf>
    <xf numFmtId="2" fontId="10" fillId="2" borderId="2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5" fillId="0" borderId="29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center" vertical="center"/>
    </xf>
    <xf numFmtId="4" fontId="10" fillId="2" borderId="18" xfId="0" applyNumberFormat="1" applyFont="1" applyFill="1" applyBorder="1" applyAlignment="1">
      <alignment horizontal="center" vertical="center"/>
    </xf>
    <xf numFmtId="165" fontId="10" fillId="2" borderId="30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4" fontId="25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0" fillId="2" borderId="29" xfId="0" applyNumberFormat="1" applyFont="1" applyFill="1" applyBorder="1" applyAlignment="1">
      <alignment horizontal="center" vertical="center"/>
    </xf>
    <xf numFmtId="4" fontId="18" fillId="2" borderId="0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28" fillId="0" borderId="0" xfId="0" applyNumberFormat="1" applyFont="1" applyAlignment="1">
      <alignment horizontal="center" vertical="center"/>
    </xf>
    <xf numFmtId="4" fontId="28" fillId="0" borderId="0" xfId="0" applyNumberFormat="1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" fontId="9" fillId="2" borderId="32" xfId="0" applyNumberFormat="1" applyFont="1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center" vertical="center"/>
    </xf>
    <xf numFmtId="4" fontId="10" fillId="2" borderId="25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19" fillId="0" borderId="13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" fontId="6" fillId="0" borderId="24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0" fillId="0" borderId="25" xfId="0" applyNumberFormat="1" applyBorder="1" applyAlignment="1"/>
    <xf numFmtId="2" fontId="0" fillId="0" borderId="26" xfId="0" applyNumberFormat="1" applyBorder="1" applyAlignment="1"/>
    <xf numFmtId="2" fontId="0" fillId="0" borderId="18" xfId="0" applyNumberFormat="1" applyBorder="1" applyAlignment="1"/>
    <xf numFmtId="0" fontId="16" fillId="0" borderId="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4" fontId="3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" fontId="32" fillId="0" borderId="0" xfId="0" applyNumberFormat="1" applyFont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/>
    <xf numFmtId="0" fontId="3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111"/>
  <sheetViews>
    <sheetView tabSelected="1" view="pageLayout" topLeftCell="A76" zoomScaleNormal="100" zoomScaleSheetLayoutView="100" workbookViewId="0">
      <selection activeCell="I95" sqref="I95"/>
    </sheetView>
  </sheetViews>
  <sheetFormatPr defaultColWidth="9.140625" defaultRowHeight="15" x14ac:dyDescent="0.25"/>
  <cols>
    <col min="1" max="1" width="8.28515625" customWidth="1"/>
    <col min="2" max="2" width="5.7109375" customWidth="1"/>
    <col min="3" max="3" width="4.7109375" customWidth="1"/>
    <col min="4" max="4" width="12.140625" customWidth="1"/>
    <col min="5" max="5" width="4.42578125" customWidth="1"/>
    <col min="6" max="6" width="19.28515625" customWidth="1"/>
    <col min="7" max="7" width="17" customWidth="1"/>
    <col min="8" max="8" width="17.42578125" customWidth="1"/>
    <col min="9" max="9" width="16.7109375" customWidth="1"/>
    <col min="10" max="10" width="19.28515625" customWidth="1"/>
    <col min="11" max="11" width="12" customWidth="1"/>
    <col min="12" max="12" width="15.5703125" customWidth="1"/>
    <col min="13" max="13" width="19.85546875" style="1" customWidth="1"/>
    <col min="14" max="14" width="16.28515625" style="1" customWidth="1"/>
    <col min="15" max="15" width="18.7109375" style="1" customWidth="1"/>
    <col min="16" max="16" width="15.85546875" style="1" customWidth="1"/>
    <col min="17" max="17" width="14.7109375" style="1" customWidth="1"/>
    <col min="18" max="18" width="15.5703125" style="1" customWidth="1"/>
    <col min="19" max="16384" width="9.140625" style="1"/>
  </cols>
  <sheetData>
    <row r="1" spans="1:12" ht="18.75" customHeight="1" x14ac:dyDescent="0.25">
      <c r="A1" s="108" t="s">
        <v>74</v>
      </c>
      <c r="B1" s="108"/>
      <c r="C1" s="108"/>
      <c r="D1" s="108"/>
      <c r="E1" s="108"/>
      <c r="F1" s="108"/>
      <c r="G1" s="10"/>
      <c r="H1" s="11"/>
      <c r="K1" s="1"/>
      <c r="L1" s="1"/>
    </row>
    <row r="2" spans="1:12" ht="20.25" customHeight="1" x14ac:dyDescent="0.25">
      <c r="A2" s="140" t="s">
        <v>75</v>
      </c>
      <c r="B2" s="141"/>
      <c r="C2" s="141"/>
      <c r="D2" s="141"/>
      <c r="E2" s="141"/>
      <c r="F2" s="141"/>
      <c r="G2" s="141"/>
      <c r="H2" s="141"/>
      <c r="I2" s="141"/>
      <c r="K2" s="1"/>
      <c r="L2" s="1"/>
    </row>
    <row r="3" spans="1:12" ht="20.25" customHeight="1" x14ac:dyDescent="0.25">
      <c r="A3" s="108"/>
      <c r="B3" s="109"/>
      <c r="C3" s="109"/>
      <c r="D3" s="109"/>
      <c r="E3" s="109"/>
      <c r="F3" s="109"/>
      <c r="G3" s="109"/>
      <c r="H3" s="109"/>
      <c r="I3" s="109"/>
      <c r="K3" s="1"/>
      <c r="L3" s="1"/>
    </row>
    <row r="4" spans="1:12" ht="15.75" x14ac:dyDescent="0.25">
      <c r="A4" s="12"/>
      <c r="B4" s="12" t="s">
        <v>38</v>
      </c>
      <c r="C4" s="12"/>
      <c r="D4" s="12"/>
      <c r="E4" s="12"/>
      <c r="F4" s="12"/>
      <c r="G4" s="12"/>
      <c r="H4" s="12"/>
      <c r="K4" s="1"/>
      <c r="L4" s="1"/>
    </row>
    <row r="5" spans="1:12" ht="15.75" x14ac:dyDescent="0.25">
      <c r="A5" s="13" t="s">
        <v>39</v>
      </c>
      <c r="B5" s="14"/>
      <c r="C5" s="14"/>
      <c r="D5" s="14"/>
      <c r="E5" s="14"/>
      <c r="F5" s="14"/>
      <c r="G5" s="14" t="s">
        <v>37</v>
      </c>
      <c r="H5" s="32">
        <v>44927</v>
      </c>
      <c r="K5" s="1"/>
      <c r="L5" s="1"/>
    </row>
    <row r="6" spans="1:12" ht="15.75" x14ac:dyDescent="0.25">
      <c r="A6" s="14" t="s">
        <v>36</v>
      </c>
      <c r="B6" s="14"/>
      <c r="C6" s="14"/>
      <c r="D6" s="14"/>
      <c r="E6" s="14"/>
      <c r="F6" s="14"/>
      <c r="G6" s="14" t="s">
        <v>35</v>
      </c>
      <c r="H6" s="17">
        <v>25116726</v>
      </c>
      <c r="K6" s="1"/>
      <c r="L6" s="1"/>
    </row>
    <row r="7" spans="1:12" ht="15.75" x14ac:dyDescent="0.25">
      <c r="A7" s="14" t="s">
        <v>34</v>
      </c>
      <c r="B7" s="14"/>
      <c r="C7" s="14"/>
      <c r="D7" s="14"/>
      <c r="E7" s="14"/>
      <c r="F7" s="14"/>
      <c r="G7" s="14" t="s">
        <v>33</v>
      </c>
      <c r="H7" s="17">
        <v>2300227</v>
      </c>
      <c r="K7" s="1"/>
      <c r="L7" s="1"/>
    </row>
    <row r="8" spans="1:12" ht="15.75" x14ac:dyDescent="0.25">
      <c r="A8" s="14"/>
      <c r="B8" s="14"/>
      <c r="C8" s="14" t="s">
        <v>83</v>
      </c>
      <c r="D8" s="14"/>
      <c r="E8" s="14"/>
      <c r="F8" s="15"/>
      <c r="G8" s="15" t="s">
        <v>32</v>
      </c>
      <c r="H8" s="17">
        <v>82401370000</v>
      </c>
      <c r="K8" s="1"/>
      <c r="L8" s="1"/>
    </row>
    <row r="9" spans="1:12" ht="15.75" x14ac:dyDescent="0.25">
      <c r="A9" s="14"/>
      <c r="B9" s="14"/>
      <c r="C9" s="14"/>
      <c r="D9" s="14"/>
      <c r="E9" s="14"/>
      <c r="F9" s="15"/>
      <c r="G9" s="15" t="s">
        <v>31</v>
      </c>
      <c r="H9" s="17"/>
      <c r="K9" s="1"/>
      <c r="L9" s="1"/>
    </row>
    <row r="10" spans="1:12" ht="15.75" x14ac:dyDescent="0.25">
      <c r="A10" s="15" t="s">
        <v>30</v>
      </c>
      <c r="B10" s="14"/>
      <c r="C10" s="14"/>
      <c r="D10" s="14"/>
      <c r="E10" s="14"/>
      <c r="F10" s="15"/>
      <c r="G10" s="15" t="s">
        <v>29</v>
      </c>
      <c r="H10" s="17"/>
      <c r="K10" s="1"/>
      <c r="L10" s="1"/>
    </row>
    <row r="11" spans="1:12" ht="15.75" x14ac:dyDescent="0.25">
      <c r="A11" s="15" t="s">
        <v>28</v>
      </c>
      <c r="B11" s="14"/>
      <c r="C11" s="14"/>
      <c r="D11" s="14"/>
      <c r="E11" s="14"/>
      <c r="F11" s="16"/>
      <c r="G11" s="14"/>
      <c r="H11" s="14"/>
      <c r="K11" s="1"/>
      <c r="L11" s="1"/>
    </row>
    <row r="12" spans="1:12" ht="15.75" x14ac:dyDescent="0.25">
      <c r="A12" s="12" t="s">
        <v>27</v>
      </c>
      <c r="B12" s="12"/>
      <c r="C12" s="12"/>
      <c r="D12" s="12"/>
      <c r="E12" s="12"/>
      <c r="F12" s="12"/>
      <c r="G12" s="12"/>
      <c r="H12" s="12"/>
      <c r="K12" s="1"/>
      <c r="L12" s="1"/>
    </row>
    <row r="13" spans="1:12" ht="18.75" customHeight="1" thickBot="1" x14ac:dyDescent="0.3">
      <c r="A13" s="12"/>
      <c r="B13" s="12"/>
      <c r="C13" s="12"/>
      <c r="D13" s="12"/>
      <c r="E13" s="12"/>
      <c r="F13" s="12"/>
      <c r="G13" s="12"/>
      <c r="H13" s="12"/>
      <c r="K13" s="1"/>
      <c r="L13" s="1"/>
    </row>
    <row r="14" spans="1:12" ht="15.6" customHeight="1" x14ac:dyDescent="0.25">
      <c r="A14" s="142" t="s">
        <v>26</v>
      </c>
      <c r="B14" s="145" t="s">
        <v>25</v>
      </c>
      <c r="C14" s="146"/>
      <c r="D14" s="146"/>
      <c r="E14" s="146"/>
      <c r="F14" s="147" t="s">
        <v>24</v>
      </c>
      <c r="G14" s="150" t="s">
        <v>23</v>
      </c>
      <c r="H14" s="147" t="s">
        <v>54</v>
      </c>
      <c r="I14" s="155" t="s">
        <v>67</v>
      </c>
      <c r="J14" s="165"/>
      <c r="K14" s="1"/>
      <c r="L14" s="1"/>
    </row>
    <row r="15" spans="1:12" ht="15.75" x14ac:dyDescent="0.25">
      <c r="A15" s="143"/>
      <c r="B15" s="17" t="s">
        <v>22</v>
      </c>
      <c r="C15" s="17" t="s">
        <v>22</v>
      </c>
      <c r="D15" s="17" t="s">
        <v>22</v>
      </c>
      <c r="E15" s="17" t="s">
        <v>22</v>
      </c>
      <c r="F15" s="148"/>
      <c r="G15" s="151"/>
      <c r="H15" s="153"/>
      <c r="I15" s="156"/>
      <c r="J15" s="166"/>
      <c r="K15" s="1"/>
      <c r="L15" s="1"/>
    </row>
    <row r="16" spans="1:12" ht="61.9" customHeight="1" thickBot="1" x14ac:dyDescent="0.3">
      <c r="A16" s="144"/>
      <c r="B16" s="73" t="s">
        <v>21</v>
      </c>
      <c r="C16" s="73" t="s">
        <v>20</v>
      </c>
      <c r="D16" s="73" t="s">
        <v>19</v>
      </c>
      <c r="E16" s="73" t="s">
        <v>18</v>
      </c>
      <c r="F16" s="149"/>
      <c r="G16" s="152"/>
      <c r="H16" s="154"/>
      <c r="I16" s="157"/>
      <c r="J16" s="167"/>
      <c r="K16" s="1"/>
      <c r="L16" s="1"/>
    </row>
    <row r="17" spans="1:18" ht="15.75" x14ac:dyDescent="0.25">
      <c r="A17" s="71">
        <v>1</v>
      </c>
      <c r="B17" s="23" t="s">
        <v>17</v>
      </c>
      <c r="C17" s="24" t="s">
        <v>16</v>
      </c>
      <c r="D17" s="23" t="s">
        <v>15</v>
      </c>
      <c r="E17" s="24" t="s">
        <v>14</v>
      </c>
      <c r="F17" s="23">
        <v>7</v>
      </c>
      <c r="G17" s="24">
        <v>8</v>
      </c>
      <c r="H17" s="24">
        <v>9</v>
      </c>
      <c r="I17" s="72"/>
      <c r="J17" s="52"/>
      <c r="L17" s="81"/>
    </row>
    <row r="18" spans="1:18" ht="28.5" customHeight="1" x14ac:dyDescent="0.25">
      <c r="A18" s="18"/>
      <c r="B18" s="19" t="s">
        <v>40</v>
      </c>
      <c r="C18" s="20" t="s">
        <v>5</v>
      </c>
      <c r="D18" s="19" t="s">
        <v>68</v>
      </c>
      <c r="E18" s="20" t="s">
        <v>69</v>
      </c>
      <c r="F18" s="95">
        <v>519142342.95999998</v>
      </c>
      <c r="G18" s="34">
        <v>519142332.95999998</v>
      </c>
      <c r="H18" s="74">
        <v>519142332.95999998</v>
      </c>
      <c r="I18" s="77">
        <f>G18-H18</f>
        <v>0</v>
      </c>
      <c r="J18" s="94"/>
      <c r="L18" s="81"/>
      <c r="M18" s="59"/>
    </row>
    <row r="19" spans="1:18" ht="21.75" customHeight="1" x14ac:dyDescent="0.25">
      <c r="A19" s="18"/>
      <c r="B19" s="19"/>
      <c r="C19" s="20"/>
      <c r="D19" s="19"/>
      <c r="E19" s="20"/>
      <c r="F19" s="96">
        <f>F18</f>
        <v>519142342.95999998</v>
      </c>
      <c r="G19" s="70">
        <f>G18</f>
        <v>519142332.95999998</v>
      </c>
      <c r="H19" s="50">
        <f>H18</f>
        <v>519142332.95999998</v>
      </c>
      <c r="I19" s="51"/>
      <c r="J19" s="63"/>
      <c r="L19" s="81"/>
      <c r="M19" s="59"/>
      <c r="N19" s="59"/>
    </row>
    <row r="20" spans="1:18" ht="18.75" customHeight="1" x14ac:dyDescent="0.25">
      <c r="A20" s="168" t="s">
        <v>61</v>
      </c>
      <c r="B20" s="19" t="s">
        <v>40</v>
      </c>
      <c r="C20" s="20" t="s">
        <v>5</v>
      </c>
      <c r="D20" s="19" t="s">
        <v>51</v>
      </c>
      <c r="E20" s="20" t="s">
        <v>13</v>
      </c>
      <c r="F20" s="41">
        <v>24689090</v>
      </c>
      <c r="G20" s="26">
        <v>24689090</v>
      </c>
      <c r="H20" s="26">
        <v>24689090</v>
      </c>
      <c r="I20" s="61">
        <f t="shared" ref="I20:I27" si="0">G20-H20</f>
        <v>0</v>
      </c>
      <c r="J20" s="53"/>
      <c r="K20" s="44" t="e">
        <f>H20+H22+H31+H33+H50+H52+#REF!+#REF!+H63+H65+H74+H76</f>
        <v>#REF!</v>
      </c>
    </row>
    <row r="21" spans="1:18" ht="19.5" customHeight="1" x14ac:dyDescent="0.25">
      <c r="A21" s="169"/>
      <c r="B21" s="19" t="s">
        <v>40</v>
      </c>
      <c r="C21" s="20" t="s">
        <v>5</v>
      </c>
      <c r="D21" s="19" t="s">
        <v>51</v>
      </c>
      <c r="E21" s="20" t="s">
        <v>12</v>
      </c>
      <c r="F21" s="41">
        <v>216678</v>
      </c>
      <c r="G21" s="26">
        <v>216678</v>
      </c>
      <c r="H21" s="26">
        <v>216678</v>
      </c>
      <c r="I21" s="61">
        <f t="shared" si="0"/>
        <v>0</v>
      </c>
      <c r="J21" s="53"/>
      <c r="K21" s="44" t="e">
        <f>I22+I33+I52+#REF!+I65+I76</f>
        <v>#REF!</v>
      </c>
      <c r="L21" s="81"/>
    </row>
    <row r="22" spans="1:18" ht="19.5" customHeight="1" x14ac:dyDescent="0.25">
      <c r="A22" s="169"/>
      <c r="B22" s="19" t="s">
        <v>40</v>
      </c>
      <c r="C22" s="20" t="s">
        <v>5</v>
      </c>
      <c r="D22" s="19" t="s">
        <v>51</v>
      </c>
      <c r="E22" s="20" t="s">
        <v>41</v>
      </c>
      <c r="F22" s="41">
        <v>7422390</v>
      </c>
      <c r="G22" s="26">
        <v>7422390</v>
      </c>
      <c r="H22" s="26">
        <v>7422390</v>
      </c>
      <c r="I22" s="61">
        <f t="shared" si="0"/>
        <v>0</v>
      </c>
      <c r="J22" s="53"/>
      <c r="K22" s="46" t="e">
        <f>I21+I32+I51+#REF!+I64+I75</f>
        <v>#REF!</v>
      </c>
      <c r="L22" s="81"/>
    </row>
    <row r="23" spans="1:18" ht="20.25" customHeight="1" x14ac:dyDescent="0.25">
      <c r="A23" s="169"/>
      <c r="B23" s="19" t="s">
        <v>40</v>
      </c>
      <c r="C23" s="20" t="s">
        <v>5</v>
      </c>
      <c r="D23" s="19" t="s">
        <v>51</v>
      </c>
      <c r="E23" s="20" t="s">
        <v>44</v>
      </c>
      <c r="F23" s="41">
        <v>838361.68</v>
      </c>
      <c r="G23" s="26">
        <v>838361.68</v>
      </c>
      <c r="H23" s="26">
        <v>812462</v>
      </c>
      <c r="I23" s="61">
        <f t="shared" si="0"/>
        <v>25899.680000000051</v>
      </c>
      <c r="J23" s="99"/>
      <c r="K23" s="46">
        <f>I25+I38+I39+I40+I56+I57+I58+I71+I72+I81</f>
        <v>0</v>
      </c>
      <c r="L23" s="81"/>
    </row>
    <row r="24" spans="1:18" ht="20.45" customHeight="1" x14ac:dyDescent="0.25">
      <c r="A24" s="169"/>
      <c r="B24" s="19" t="s">
        <v>40</v>
      </c>
      <c r="C24" s="20" t="s">
        <v>5</v>
      </c>
      <c r="D24" s="19" t="s">
        <v>51</v>
      </c>
      <c r="E24" s="20" t="s">
        <v>7</v>
      </c>
      <c r="F24" s="41">
        <v>1161638.32</v>
      </c>
      <c r="G24" s="26">
        <v>1161638.32</v>
      </c>
      <c r="H24" s="26">
        <v>1138412.5</v>
      </c>
      <c r="I24" s="61">
        <f t="shared" si="0"/>
        <v>23225.820000000065</v>
      </c>
      <c r="J24" s="53"/>
      <c r="K24" s="45"/>
    </row>
    <row r="25" spans="1:18" ht="20.25" customHeight="1" x14ac:dyDescent="0.25">
      <c r="A25" s="169"/>
      <c r="B25" s="19" t="s">
        <v>40</v>
      </c>
      <c r="C25" s="20" t="s">
        <v>5</v>
      </c>
      <c r="D25" s="19" t="s">
        <v>51</v>
      </c>
      <c r="E25" s="20" t="s">
        <v>6</v>
      </c>
      <c r="F25" s="41">
        <v>0</v>
      </c>
      <c r="G25" s="26">
        <v>0</v>
      </c>
      <c r="H25" s="26">
        <v>0</v>
      </c>
      <c r="I25" s="61">
        <f t="shared" si="0"/>
        <v>0</v>
      </c>
      <c r="J25" s="53"/>
      <c r="K25" s="45"/>
      <c r="M25" s="59"/>
      <c r="N25" s="59"/>
    </row>
    <row r="26" spans="1:18" ht="20.25" customHeight="1" x14ac:dyDescent="0.25">
      <c r="A26" s="169"/>
      <c r="B26" s="19" t="s">
        <v>40</v>
      </c>
      <c r="C26" s="20" t="s">
        <v>5</v>
      </c>
      <c r="D26" s="19" t="s">
        <v>51</v>
      </c>
      <c r="E26" s="20" t="s">
        <v>4</v>
      </c>
      <c r="F26" s="41">
        <v>4000</v>
      </c>
      <c r="G26" s="26">
        <v>4000</v>
      </c>
      <c r="H26" s="26">
        <v>4000</v>
      </c>
      <c r="I26" s="61">
        <f t="shared" si="0"/>
        <v>0</v>
      </c>
      <c r="J26" s="53"/>
      <c r="K26" s="45"/>
      <c r="M26" s="59"/>
      <c r="N26" s="59"/>
    </row>
    <row r="27" spans="1:18" ht="22.5" customHeight="1" x14ac:dyDescent="0.25">
      <c r="A27" s="169"/>
      <c r="B27" s="19" t="s">
        <v>40</v>
      </c>
      <c r="C27" s="20" t="s">
        <v>5</v>
      </c>
      <c r="D27" s="19" t="s">
        <v>51</v>
      </c>
      <c r="E27" s="20" t="s">
        <v>43</v>
      </c>
      <c r="F27" s="41">
        <v>3000</v>
      </c>
      <c r="G27" s="26">
        <v>3000</v>
      </c>
      <c r="H27" s="26">
        <v>3000</v>
      </c>
      <c r="I27" s="61">
        <f t="shared" si="0"/>
        <v>0</v>
      </c>
      <c r="J27" s="53"/>
      <c r="K27" s="45"/>
    </row>
    <row r="28" spans="1:18" ht="24" customHeight="1" thickBot="1" x14ac:dyDescent="0.3">
      <c r="A28" s="170"/>
      <c r="B28" s="19" t="s">
        <v>40</v>
      </c>
      <c r="C28" s="20" t="s">
        <v>5</v>
      </c>
      <c r="D28" s="19" t="s">
        <v>60</v>
      </c>
      <c r="E28" s="20" t="s">
        <v>7</v>
      </c>
      <c r="F28" s="26">
        <v>172954.95</v>
      </c>
      <c r="G28" s="26">
        <v>172954.95</v>
      </c>
      <c r="H28" s="26">
        <v>172954.95</v>
      </c>
      <c r="I28" s="61">
        <f t="shared" ref="I28:I62" si="1">G28-H28</f>
        <v>0</v>
      </c>
      <c r="J28" s="91"/>
      <c r="K28" s="45"/>
    </row>
    <row r="29" spans="1:18" ht="24.75" customHeight="1" thickBot="1" x14ac:dyDescent="0.3">
      <c r="A29" s="64" t="s">
        <v>3</v>
      </c>
      <c r="B29" s="27"/>
      <c r="C29" s="27"/>
      <c r="D29" s="27"/>
      <c r="E29" s="27"/>
      <c r="F29" s="49">
        <f>F20+F21+F22+F23+F24+F25+F26+F27+F28</f>
        <v>34508112.950000003</v>
      </c>
      <c r="G29" s="49">
        <f>G20+G21+G22+G23+G24+G25+G26+G27+G28</f>
        <v>34508112.950000003</v>
      </c>
      <c r="H29" s="48">
        <f>H20+H21+H22+H23+H24+H25+H26+H27+H28</f>
        <v>34458987.450000003</v>
      </c>
      <c r="I29" s="49">
        <f t="shared" si="1"/>
        <v>49125.5</v>
      </c>
      <c r="J29" s="49"/>
      <c r="K29" s="45"/>
    </row>
    <row r="30" spans="1:18" ht="25.5" customHeight="1" thickBot="1" x14ac:dyDescent="0.3">
      <c r="A30" s="64" t="s">
        <v>55</v>
      </c>
      <c r="B30" s="27"/>
      <c r="C30" s="27"/>
      <c r="D30" s="27"/>
      <c r="E30" s="68"/>
      <c r="F30" s="97">
        <f>F19+F29</f>
        <v>553650455.90999997</v>
      </c>
      <c r="G30" s="136">
        <f>G19+G29</f>
        <v>553650445.90999997</v>
      </c>
      <c r="H30" s="49">
        <f>H19+H29</f>
        <v>553601320.40999997</v>
      </c>
      <c r="I30" s="49">
        <f t="shared" si="1"/>
        <v>49125.5</v>
      </c>
      <c r="J30" s="49">
        <f>H30/F30*100</f>
        <v>99.991125176638889</v>
      </c>
      <c r="K30" s="45"/>
    </row>
    <row r="31" spans="1:18" ht="21.75" customHeight="1" x14ac:dyDescent="0.25">
      <c r="A31" s="171" t="s">
        <v>62</v>
      </c>
      <c r="B31" s="23" t="s">
        <v>9</v>
      </c>
      <c r="C31" s="24" t="s">
        <v>5</v>
      </c>
      <c r="D31" s="23" t="s">
        <v>52</v>
      </c>
      <c r="E31" s="24" t="s">
        <v>8</v>
      </c>
      <c r="F31" s="87">
        <v>193952924.91999999</v>
      </c>
      <c r="G31" s="26">
        <v>193952924.91999999</v>
      </c>
      <c r="H31" s="87">
        <v>193952924.91999999</v>
      </c>
      <c r="I31" s="25">
        <f>G31-H31</f>
        <v>0</v>
      </c>
      <c r="J31" s="101"/>
      <c r="K31" s="44"/>
      <c r="L31" s="7"/>
      <c r="M31" s="58"/>
      <c r="N31" s="125"/>
      <c r="O31" s="59"/>
      <c r="P31" s="59"/>
      <c r="Q31" s="59"/>
      <c r="R31" s="59"/>
    </row>
    <row r="32" spans="1:18" ht="24.75" customHeight="1" x14ac:dyDescent="0.25">
      <c r="A32" s="172"/>
      <c r="B32" s="19" t="s">
        <v>9</v>
      </c>
      <c r="C32" s="20" t="s">
        <v>5</v>
      </c>
      <c r="D32" s="23" t="s">
        <v>52</v>
      </c>
      <c r="E32" s="20" t="s">
        <v>10</v>
      </c>
      <c r="F32" s="41">
        <v>11156271</v>
      </c>
      <c r="G32" s="26">
        <v>11156271</v>
      </c>
      <c r="H32" s="41">
        <v>11156271</v>
      </c>
      <c r="I32" s="25">
        <f t="shared" ref="I32:I47" si="2">G32-H32</f>
        <v>0</v>
      </c>
      <c r="J32" s="102"/>
      <c r="K32" s="44"/>
      <c r="L32" s="7"/>
      <c r="M32" s="58"/>
      <c r="N32" s="125"/>
      <c r="O32" s="59"/>
      <c r="P32" s="59"/>
      <c r="Q32" s="59"/>
      <c r="R32" s="69"/>
    </row>
    <row r="33" spans="1:17" ht="19.5" customHeight="1" x14ac:dyDescent="0.25">
      <c r="A33" s="172"/>
      <c r="B33" s="19" t="s">
        <v>9</v>
      </c>
      <c r="C33" s="20" t="s">
        <v>5</v>
      </c>
      <c r="D33" s="23" t="s">
        <v>52</v>
      </c>
      <c r="E33" s="20" t="s">
        <v>42</v>
      </c>
      <c r="F33" s="41">
        <v>57482875.079999998</v>
      </c>
      <c r="G33" s="26">
        <v>57482875.079999998</v>
      </c>
      <c r="H33" s="41">
        <v>57482875.079999998</v>
      </c>
      <c r="I33" s="25">
        <f t="shared" si="2"/>
        <v>0</v>
      </c>
      <c r="J33" s="99"/>
      <c r="K33" s="44"/>
      <c r="L33" s="7"/>
      <c r="M33" s="59"/>
      <c r="N33" s="6"/>
      <c r="O33" s="59"/>
      <c r="P33" s="59"/>
    </row>
    <row r="34" spans="1:17" ht="18.75" customHeight="1" x14ac:dyDescent="0.25">
      <c r="A34" s="172"/>
      <c r="B34" s="19" t="s">
        <v>9</v>
      </c>
      <c r="C34" s="20" t="s">
        <v>5</v>
      </c>
      <c r="D34" s="23" t="s">
        <v>52</v>
      </c>
      <c r="E34" s="20" t="s">
        <v>44</v>
      </c>
      <c r="F34" s="41">
        <v>5000000</v>
      </c>
      <c r="G34" s="26">
        <v>5000000</v>
      </c>
      <c r="H34" s="41">
        <v>5000000</v>
      </c>
      <c r="I34" s="25">
        <f t="shared" si="2"/>
        <v>0</v>
      </c>
      <c r="J34" s="99"/>
      <c r="K34" s="44"/>
      <c r="L34" s="7"/>
      <c r="M34" s="59"/>
      <c r="N34" s="6"/>
      <c r="O34" s="59"/>
      <c r="P34" s="59"/>
      <c r="Q34" s="59"/>
    </row>
    <row r="35" spans="1:17" ht="21.75" customHeight="1" x14ac:dyDescent="0.25">
      <c r="A35" s="172"/>
      <c r="B35" s="19" t="s">
        <v>9</v>
      </c>
      <c r="C35" s="20" t="s">
        <v>5</v>
      </c>
      <c r="D35" s="23" t="s">
        <v>52</v>
      </c>
      <c r="E35" s="20" t="s">
        <v>46</v>
      </c>
      <c r="F35" s="41">
        <v>0</v>
      </c>
      <c r="G35" s="26">
        <v>0</v>
      </c>
      <c r="H35" s="41">
        <v>0</v>
      </c>
      <c r="I35" s="25">
        <f t="shared" si="2"/>
        <v>0</v>
      </c>
      <c r="J35" s="99"/>
      <c r="K35" s="44"/>
      <c r="L35" s="7"/>
      <c r="M35" s="6"/>
      <c r="N35" s="6"/>
      <c r="P35" s="59"/>
    </row>
    <row r="36" spans="1:17" ht="21.75" customHeight="1" x14ac:dyDescent="0.25">
      <c r="A36" s="172"/>
      <c r="B36" s="19" t="s">
        <v>9</v>
      </c>
      <c r="C36" s="20" t="s">
        <v>5</v>
      </c>
      <c r="D36" s="23" t="s">
        <v>52</v>
      </c>
      <c r="E36" s="20" t="s">
        <v>7</v>
      </c>
      <c r="F36" s="41">
        <v>51767723.079999998</v>
      </c>
      <c r="G36" s="26">
        <v>51767723.079999998</v>
      </c>
      <c r="H36" s="41">
        <v>51765363.079999998</v>
      </c>
      <c r="I36" s="25">
        <f>G36-H36</f>
        <v>2360</v>
      </c>
      <c r="J36" s="99"/>
      <c r="K36" s="44"/>
      <c r="L36" s="60"/>
      <c r="M36" s="6"/>
      <c r="N36" s="6"/>
      <c r="Q36" s="59"/>
    </row>
    <row r="37" spans="1:17" ht="19.5" customHeight="1" x14ac:dyDescent="0.25">
      <c r="A37" s="172"/>
      <c r="B37" s="19" t="s">
        <v>9</v>
      </c>
      <c r="C37" s="20" t="s">
        <v>5</v>
      </c>
      <c r="D37" s="23" t="s">
        <v>52</v>
      </c>
      <c r="E37" s="20" t="s">
        <v>71</v>
      </c>
      <c r="F37" s="41">
        <v>3458384.92</v>
      </c>
      <c r="G37" s="26">
        <v>3458384.92</v>
      </c>
      <c r="H37" s="41">
        <v>3458384.92</v>
      </c>
      <c r="I37" s="25">
        <f>G37-H37</f>
        <v>0</v>
      </c>
      <c r="J37" s="103"/>
      <c r="K37" s="44"/>
      <c r="L37" s="60"/>
      <c r="M37" s="6"/>
      <c r="N37" s="6"/>
      <c r="Q37" s="59"/>
    </row>
    <row r="38" spans="1:17" ht="20.25" customHeight="1" x14ac:dyDescent="0.25">
      <c r="A38" s="172"/>
      <c r="B38" s="19" t="s">
        <v>9</v>
      </c>
      <c r="C38" s="20" t="s">
        <v>5</v>
      </c>
      <c r="D38" s="23" t="s">
        <v>52</v>
      </c>
      <c r="E38" s="20" t="s">
        <v>6</v>
      </c>
      <c r="F38" s="41">
        <v>3314000</v>
      </c>
      <c r="G38" s="26">
        <v>3314000</v>
      </c>
      <c r="H38" s="41">
        <v>3314000</v>
      </c>
      <c r="I38" s="25">
        <f t="shared" si="2"/>
        <v>0</v>
      </c>
      <c r="J38" s="99"/>
      <c r="K38" s="44"/>
      <c r="L38" s="60"/>
      <c r="M38" s="8"/>
      <c r="N38" s="8"/>
      <c r="Q38" s="59"/>
    </row>
    <row r="39" spans="1:17" ht="21" customHeight="1" x14ac:dyDescent="0.25">
      <c r="A39" s="172"/>
      <c r="B39" s="19" t="s">
        <v>9</v>
      </c>
      <c r="C39" s="20" t="s">
        <v>5</v>
      </c>
      <c r="D39" s="23" t="s">
        <v>52</v>
      </c>
      <c r="E39" s="20" t="s">
        <v>4</v>
      </c>
      <c r="F39" s="41">
        <v>584000</v>
      </c>
      <c r="G39" s="26">
        <v>584000</v>
      </c>
      <c r="H39" s="41">
        <v>584000</v>
      </c>
      <c r="I39" s="25">
        <f t="shared" si="2"/>
        <v>0</v>
      </c>
      <c r="J39" s="99"/>
      <c r="K39" s="44"/>
      <c r="L39" s="60"/>
      <c r="M39" s="8"/>
      <c r="N39" s="8"/>
      <c r="Q39" s="59"/>
    </row>
    <row r="40" spans="1:17" ht="21.75" customHeight="1" x14ac:dyDescent="0.25">
      <c r="A40" s="172"/>
      <c r="B40" s="38" t="s">
        <v>9</v>
      </c>
      <c r="C40" s="39" t="s">
        <v>5</v>
      </c>
      <c r="D40" s="40" t="s">
        <v>52</v>
      </c>
      <c r="E40" s="39" t="s">
        <v>43</v>
      </c>
      <c r="F40" s="41">
        <v>32586.66</v>
      </c>
      <c r="G40" s="26">
        <v>32586.66</v>
      </c>
      <c r="H40" s="41">
        <v>32586.66</v>
      </c>
      <c r="I40" s="25">
        <f t="shared" si="2"/>
        <v>0</v>
      </c>
      <c r="J40" s="99"/>
      <c r="K40" s="44"/>
      <c r="L40" s="60"/>
      <c r="M40" s="8"/>
      <c r="N40" s="8"/>
    </row>
    <row r="41" spans="1:17" ht="21.75" customHeight="1" x14ac:dyDescent="0.25">
      <c r="A41" s="172"/>
      <c r="B41" s="19" t="s">
        <v>85</v>
      </c>
      <c r="C41" s="20" t="s">
        <v>5</v>
      </c>
      <c r="D41" s="23" t="s">
        <v>86</v>
      </c>
      <c r="E41" s="24" t="s">
        <v>7</v>
      </c>
      <c r="F41" s="134">
        <v>39435.93</v>
      </c>
      <c r="G41" s="26">
        <v>39435.93</v>
      </c>
      <c r="H41" s="135">
        <v>0</v>
      </c>
      <c r="I41" s="25">
        <f t="shared" si="2"/>
        <v>39435.93</v>
      </c>
      <c r="J41" s="104"/>
      <c r="K41" s="44"/>
      <c r="L41" s="60"/>
      <c r="M41" s="8"/>
      <c r="N41" s="8"/>
    </row>
    <row r="42" spans="1:17" ht="21" customHeight="1" x14ac:dyDescent="0.25">
      <c r="A42" s="172"/>
      <c r="B42" s="19" t="s">
        <v>9</v>
      </c>
      <c r="C42" s="20" t="s">
        <v>5</v>
      </c>
      <c r="D42" s="23" t="s">
        <v>53</v>
      </c>
      <c r="E42" s="20" t="s">
        <v>7</v>
      </c>
      <c r="F42" s="41">
        <v>69524951.769999996</v>
      </c>
      <c r="G42" s="26">
        <v>69524951.769999996</v>
      </c>
      <c r="H42" s="41">
        <v>69524951.769999996</v>
      </c>
      <c r="I42" s="25">
        <f t="shared" si="2"/>
        <v>0</v>
      </c>
      <c r="J42" s="99"/>
      <c r="K42" s="44"/>
      <c r="L42" s="7"/>
      <c r="M42" s="8"/>
      <c r="N42" s="8"/>
    </row>
    <row r="43" spans="1:17" ht="25.5" customHeight="1" x14ac:dyDescent="0.25">
      <c r="A43" s="172"/>
      <c r="B43" s="20" t="s">
        <v>79</v>
      </c>
      <c r="C43" s="20" t="s">
        <v>5</v>
      </c>
      <c r="D43" s="20" t="s">
        <v>80</v>
      </c>
      <c r="E43" s="20" t="s">
        <v>44</v>
      </c>
      <c r="F43" s="41">
        <v>3977848</v>
      </c>
      <c r="G43" s="25">
        <v>3977848</v>
      </c>
      <c r="H43" s="25">
        <v>3976734.57</v>
      </c>
      <c r="I43" s="25">
        <f t="shared" si="2"/>
        <v>1113.4300000001676</v>
      </c>
      <c r="J43" s="105"/>
      <c r="K43" s="44"/>
      <c r="L43" s="7"/>
      <c r="M43" s="8"/>
      <c r="N43" s="8"/>
    </row>
    <row r="44" spans="1:17" ht="21.75" customHeight="1" x14ac:dyDescent="0.25">
      <c r="A44" s="172"/>
      <c r="B44" s="20" t="s">
        <v>79</v>
      </c>
      <c r="C44" s="20" t="s">
        <v>5</v>
      </c>
      <c r="D44" s="20" t="s">
        <v>80</v>
      </c>
      <c r="E44" s="20" t="s">
        <v>7</v>
      </c>
      <c r="F44" s="123">
        <v>3118202</v>
      </c>
      <c r="G44" s="25">
        <v>3118202</v>
      </c>
      <c r="H44" s="25">
        <v>3118201.23</v>
      </c>
      <c r="I44" s="25">
        <f t="shared" si="2"/>
        <v>0.77000000001862645</v>
      </c>
      <c r="J44" s="105"/>
      <c r="K44" s="44"/>
      <c r="L44" s="7"/>
      <c r="M44" s="8"/>
      <c r="N44" s="8"/>
    </row>
    <row r="45" spans="1:17" ht="21.75" customHeight="1" x14ac:dyDescent="0.25">
      <c r="A45" s="172"/>
      <c r="B45" s="33" t="s">
        <v>11</v>
      </c>
      <c r="C45" s="33" t="s">
        <v>5</v>
      </c>
      <c r="D45" s="33" t="s">
        <v>81</v>
      </c>
      <c r="E45" s="24" t="s">
        <v>7</v>
      </c>
      <c r="F45" s="43">
        <v>111903950</v>
      </c>
      <c r="G45" s="25">
        <v>111903950</v>
      </c>
      <c r="H45" s="25">
        <v>111903950</v>
      </c>
      <c r="I45" s="25">
        <f t="shared" si="2"/>
        <v>0</v>
      </c>
      <c r="J45" s="105"/>
      <c r="K45" s="44"/>
      <c r="L45" s="7"/>
      <c r="M45" s="8"/>
      <c r="N45" s="8"/>
    </row>
    <row r="46" spans="1:17" ht="21.75" customHeight="1" x14ac:dyDescent="0.25">
      <c r="A46" s="172"/>
      <c r="B46" s="20" t="s">
        <v>9</v>
      </c>
      <c r="C46" s="20" t="s">
        <v>5</v>
      </c>
      <c r="D46" s="20" t="s">
        <v>58</v>
      </c>
      <c r="E46" s="24" t="s">
        <v>82</v>
      </c>
      <c r="F46" s="43">
        <v>2702432.58</v>
      </c>
      <c r="G46" s="25">
        <v>2702432.58</v>
      </c>
      <c r="H46" s="25">
        <v>2702000</v>
      </c>
      <c r="I46" s="25">
        <f t="shared" si="2"/>
        <v>432.58000000007451</v>
      </c>
      <c r="J46" s="105"/>
      <c r="K46" s="44"/>
      <c r="L46" s="7"/>
      <c r="M46" s="8"/>
      <c r="N46" s="8"/>
    </row>
    <row r="47" spans="1:17" ht="21.75" customHeight="1" x14ac:dyDescent="0.25">
      <c r="A47" s="173"/>
      <c r="B47" s="20" t="s">
        <v>9</v>
      </c>
      <c r="C47" s="20" t="s">
        <v>5</v>
      </c>
      <c r="D47" s="20" t="s">
        <v>58</v>
      </c>
      <c r="E47" s="20" t="s">
        <v>45</v>
      </c>
      <c r="F47" s="26">
        <v>480656740</v>
      </c>
      <c r="G47" s="26">
        <v>480656740</v>
      </c>
      <c r="H47" s="26">
        <v>480656740</v>
      </c>
      <c r="I47" s="25">
        <f t="shared" si="2"/>
        <v>0</v>
      </c>
      <c r="J47" s="99"/>
      <c r="K47" s="44"/>
      <c r="L47" s="7"/>
      <c r="M47" s="8"/>
      <c r="N47" s="8"/>
    </row>
    <row r="48" spans="1:17" ht="21.75" customHeight="1" x14ac:dyDescent="0.25">
      <c r="A48" s="110"/>
      <c r="B48" s="20" t="s">
        <v>40</v>
      </c>
      <c r="C48" s="20" t="s">
        <v>5</v>
      </c>
      <c r="D48" s="20" t="s">
        <v>77</v>
      </c>
      <c r="E48" s="20" t="s">
        <v>7</v>
      </c>
      <c r="F48" s="26">
        <v>139517008</v>
      </c>
      <c r="G48" s="25">
        <v>139517008</v>
      </c>
      <c r="H48" s="25">
        <v>139515304</v>
      </c>
      <c r="I48" s="25">
        <f t="shared" ref="I48" si="3">G48-H48</f>
        <v>1704</v>
      </c>
      <c r="J48" s="99"/>
      <c r="K48" s="44"/>
      <c r="L48" s="7"/>
      <c r="M48" s="8"/>
      <c r="N48" s="8"/>
    </row>
    <row r="49" spans="1:16" ht="26.25" customHeight="1" x14ac:dyDescent="0.25">
      <c r="A49" s="17" t="s">
        <v>3</v>
      </c>
      <c r="B49" s="20"/>
      <c r="C49" s="20"/>
      <c r="D49" s="20"/>
      <c r="E49" s="20"/>
      <c r="F49" s="70">
        <f>F31+F32+F33+F34+F35+F36+F37+F38+F39+F40+F41+F42+F43+F44+F45+F46+F47+F48</f>
        <v>1138189333.9400001</v>
      </c>
      <c r="G49" s="70">
        <f>G31+G32+G33+G34+G35+G36+G37+G38+G39+G40+G41+G42+G43+G44+G45+G46+G47+G48</f>
        <v>1138189333.9400001</v>
      </c>
      <c r="H49" s="70">
        <f>H31+H32+H33+H34+H35+H36+H37+H38+H39+H40+H41+H42+H43+H44+H45+H46+H47+H48</f>
        <v>1138144287.23</v>
      </c>
      <c r="I49" s="70">
        <f>I31+I32+I33+I34+I35+I36+I37+I38+I39+I40+I41+I42+I43+I44+I45+I46+I47+I48</f>
        <v>45046.710000000261</v>
      </c>
      <c r="J49" s="70">
        <f>H49/F49*100</f>
        <v>99.996042248099087</v>
      </c>
      <c r="K49" s="45"/>
      <c r="M49" s="59"/>
    </row>
    <row r="50" spans="1:16" ht="20.25" customHeight="1" x14ac:dyDescent="0.25">
      <c r="A50" s="174" t="s">
        <v>63</v>
      </c>
      <c r="B50" s="20" t="s">
        <v>9</v>
      </c>
      <c r="C50" s="20" t="s">
        <v>5</v>
      </c>
      <c r="D50" s="20" t="s">
        <v>70</v>
      </c>
      <c r="E50" s="20" t="s">
        <v>8</v>
      </c>
      <c r="F50" s="26">
        <v>268330600</v>
      </c>
      <c r="G50" s="26">
        <v>268330600</v>
      </c>
      <c r="H50" s="26">
        <v>268330600</v>
      </c>
      <c r="I50" s="61">
        <f>G50-H50</f>
        <v>0</v>
      </c>
      <c r="J50" s="99"/>
      <c r="K50" s="44"/>
      <c r="L50" s="85"/>
      <c r="M50" s="86"/>
      <c r="N50" s="89"/>
    </row>
    <row r="51" spans="1:16" ht="20.25" customHeight="1" x14ac:dyDescent="0.25">
      <c r="A51" s="175"/>
      <c r="B51" s="20" t="s">
        <v>9</v>
      </c>
      <c r="C51" s="20" t="s">
        <v>5</v>
      </c>
      <c r="D51" s="20" t="s">
        <v>70</v>
      </c>
      <c r="E51" s="20" t="s">
        <v>10</v>
      </c>
      <c r="F51" s="26">
        <v>1937706</v>
      </c>
      <c r="G51" s="26">
        <v>1937706</v>
      </c>
      <c r="H51" s="26">
        <v>1937706</v>
      </c>
      <c r="I51" s="61">
        <f t="shared" ref="I51:I59" si="4">G51-H51</f>
        <v>0</v>
      </c>
      <c r="J51" s="99"/>
      <c r="K51" s="44"/>
      <c r="L51" s="85"/>
      <c r="M51" s="86"/>
      <c r="N51" s="89"/>
    </row>
    <row r="52" spans="1:16" ht="20.25" customHeight="1" x14ac:dyDescent="0.25">
      <c r="A52" s="175"/>
      <c r="B52" s="20" t="s">
        <v>9</v>
      </c>
      <c r="C52" s="20" t="s">
        <v>5</v>
      </c>
      <c r="D52" s="20" t="s">
        <v>70</v>
      </c>
      <c r="E52" s="20" t="s">
        <v>42</v>
      </c>
      <c r="F52" s="26">
        <v>80875500</v>
      </c>
      <c r="G52" s="26">
        <v>80875500</v>
      </c>
      <c r="H52" s="26">
        <v>80875500</v>
      </c>
      <c r="I52" s="61">
        <f t="shared" si="4"/>
        <v>0</v>
      </c>
      <c r="J52" s="99"/>
      <c r="K52" s="44"/>
      <c r="L52" s="85"/>
      <c r="M52" s="86"/>
      <c r="N52" s="89"/>
      <c r="P52" s="59"/>
    </row>
    <row r="53" spans="1:16" ht="20.25" customHeight="1" x14ac:dyDescent="0.25">
      <c r="A53" s="175"/>
      <c r="B53" s="20" t="s">
        <v>9</v>
      </c>
      <c r="C53" s="20" t="s">
        <v>5</v>
      </c>
      <c r="D53" s="20" t="s">
        <v>70</v>
      </c>
      <c r="E53" s="20" t="s">
        <v>44</v>
      </c>
      <c r="F53" s="26">
        <v>4868527.57</v>
      </c>
      <c r="G53" s="26">
        <v>4868527.57</v>
      </c>
      <c r="H53" s="26">
        <v>4868527.57</v>
      </c>
      <c r="I53" s="61">
        <f t="shared" si="4"/>
        <v>0</v>
      </c>
      <c r="J53" s="99"/>
      <c r="K53" s="44"/>
      <c r="L53" s="85"/>
      <c r="M53" s="86"/>
      <c r="N53" s="89"/>
      <c r="P53" s="59"/>
    </row>
    <row r="54" spans="1:16" ht="20.25" customHeight="1" x14ac:dyDescent="0.25">
      <c r="A54" s="175"/>
      <c r="B54" s="20" t="s">
        <v>9</v>
      </c>
      <c r="C54" s="20" t="s">
        <v>5</v>
      </c>
      <c r="D54" s="20" t="s">
        <v>70</v>
      </c>
      <c r="E54" s="20" t="s">
        <v>7</v>
      </c>
      <c r="F54" s="26">
        <v>46563596.740000002</v>
      </c>
      <c r="G54" s="26">
        <v>46563596.740000002</v>
      </c>
      <c r="H54" s="26">
        <v>46563596.740000002</v>
      </c>
      <c r="I54" s="61">
        <f>G54-H54</f>
        <v>0</v>
      </c>
      <c r="J54" s="99"/>
      <c r="K54" s="44"/>
      <c r="L54" s="85"/>
      <c r="M54" s="86"/>
      <c r="N54" s="89"/>
      <c r="P54" s="59"/>
    </row>
    <row r="55" spans="1:16" ht="20.25" customHeight="1" x14ac:dyDescent="0.25">
      <c r="A55" s="175"/>
      <c r="B55" s="20" t="s">
        <v>9</v>
      </c>
      <c r="C55" s="20" t="s">
        <v>5</v>
      </c>
      <c r="D55" s="20" t="s">
        <v>70</v>
      </c>
      <c r="E55" s="20" t="s">
        <v>71</v>
      </c>
      <c r="F55" s="26">
        <v>6270000</v>
      </c>
      <c r="G55" s="26">
        <v>6270000</v>
      </c>
      <c r="H55" s="26">
        <v>6270000</v>
      </c>
      <c r="I55" s="61">
        <f t="shared" si="4"/>
        <v>0</v>
      </c>
      <c r="J55" s="99"/>
      <c r="K55" s="44"/>
      <c r="L55" s="85"/>
      <c r="M55" s="86"/>
      <c r="N55" s="89"/>
    </row>
    <row r="56" spans="1:16" ht="20.25" customHeight="1" x14ac:dyDescent="0.25">
      <c r="A56" s="175"/>
      <c r="B56" s="20" t="s">
        <v>9</v>
      </c>
      <c r="C56" s="20" t="s">
        <v>5</v>
      </c>
      <c r="D56" s="39" t="s">
        <v>70</v>
      </c>
      <c r="E56" s="20" t="s">
        <v>6</v>
      </c>
      <c r="F56" s="26">
        <v>3987700.78</v>
      </c>
      <c r="G56" s="26">
        <v>3987700.78</v>
      </c>
      <c r="H56" s="26">
        <v>3987700.78</v>
      </c>
      <c r="I56" s="61">
        <f t="shared" si="4"/>
        <v>0</v>
      </c>
      <c r="J56" s="99"/>
      <c r="K56" s="44"/>
      <c r="L56" s="84"/>
      <c r="M56" s="86"/>
      <c r="N56" s="89"/>
    </row>
    <row r="57" spans="1:16" ht="20.25" customHeight="1" x14ac:dyDescent="0.25">
      <c r="A57" s="175"/>
      <c r="B57" s="20" t="s">
        <v>9</v>
      </c>
      <c r="C57" s="20" t="s">
        <v>5</v>
      </c>
      <c r="D57" s="20" t="s">
        <v>70</v>
      </c>
      <c r="E57" s="20" t="s">
        <v>4</v>
      </c>
      <c r="F57" s="26">
        <v>1282130</v>
      </c>
      <c r="G57" s="26">
        <v>1282130</v>
      </c>
      <c r="H57" s="26">
        <v>1282130</v>
      </c>
      <c r="I57" s="61">
        <f t="shared" si="4"/>
        <v>0</v>
      </c>
      <c r="J57" s="99"/>
      <c r="K57" s="44"/>
      <c r="L57" s="1"/>
      <c r="M57" s="88"/>
      <c r="N57" s="89"/>
    </row>
    <row r="58" spans="1:16" ht="20.25" customHeight="1" x14ac:dyDescent="0.25">
      <c r="A58" s="175"/>
      <c r="B58" s="20" t="s">
        <v>9</v>
      </c>
      <c r="C58" s="20" t="s">
        <v>5</v>
      </c>
      <c r="D58" s="20" t="s">
        <v>70</v>
      </c>
      <c r="E58" s="20" t="s">
        <v>43</v>
      </c>
      <c r="F58" s="26">
        <v>100169.22</v>
      </c>
      <c r="G58" s="26">
        <v>100169.22</v>
      </c>
      <c r="H58" s="26">
        <v>100169.22</v>
      </c>
      <c r="I58" s="61">
        <f t="shared" si="4"/>
        <v>0</v>
      </c>
      <c r="J58" s="99"/>
      <c r="K58" s="44"/>
      <c r="L58" s="1"/>
      <c r="N58" s="90"/>
    </row>
    <row r="59" spans="1:16" ht="20.25" customHeight="1" x14ac:dyDescent="0.25">
      <c r="A59" s="175"/>
      <c r="B59" s="20" t="s">
        <v>9</v>
      </c>
      <c r="C59" s="20" t="s">
        <v>5</v>
      </c>
      <c r="D59" s="20" t="s">
        <v>59</v>
      </c>
      <c r="E59" s="20" t="s">
        <v>7</v>
      </c>
      <c r="F59" s="26">
        <v>9492000</v>
      </c>
      <c r="G59" s="26">
        <v>9492000</v>
      </c>
      <c r="H59" s="26">
        <v>9491896</v>
      </c>
      <c r="I59" s="61">
        <f t="shared" si="4"/>
        <v>104</v>
      </c>
      <c r="J59" s="100"/>
      <c r="K59" s="44"/>
      <c r="L59" s="1"/>
      <c r="M59" s="59"/>
      <c r="N59" s="89"/>
    </row>
    <row r="60" spans="1:16" ht="20.25" customHeight="1" x14ac:dyDescent="0.25">
      <c r="A60" s="176"/>
      <c r="B60" s="33" t="s">
        <v>9</v>
      </c>
      <c r="C60" s="33" t="s">
        <v>5</v>
      </c>
      <c r="D60" s="33" t="s">
        <v>59</v>
      </c>
      <c r="E60" s="33" t="s">
        <v>45</v>
      </c>
      <c r="F60" s="26">
        <v>3937749.6</v>
      </c>
      <c r="G60" s="26">
        <v>3937749.6</v>
      </c>
      <c r="H60" s="26">
        <v>3937749.6</v>
      </c>
      <c r="I60" s="61">
        <f>G60-H60</f>
        <v>0</v>
      </c>
      <c r="J60" s="100"/>
      <c r="K60" s="44"/>
      <c r="L60" s="1"/>
    </row>
    <row r="61" spans="1:16" ht="20.25" customHeight="1" thickBot="1" x14ac:dyDescent="0.3">
      <c r="A61" s="111"/>
      <c r="B61" s="20" t="s">
        <v>9</v>
      </c>
      <c r="C61" s="20" t="s">
        <v>5</v>
      </c>
      <c r="D61" s="20" t="s">
        <v>78</v>
      </c>
      <c r="E61" s="20" t="s">
        <v>45</v>
      </c>
      <c r="F61" s="26">
        <v>20200000</v>
      </c>
      <c r="G61" s="26">
        <v>20200000</v>
      </c>
      <c r="H61" s="26">
        <v>20200000</v>
      </c>
      <c r="I61" s="61">
        <f>G61-H61</f>
        <v>0</v>
      </c>
      <c r="J61" s="100"/>
      <c r="K61" s="44"/>
      <c r="L61" s="1"/>
    </row>
    <row r="62" spans="1:16" ht="31.15" customHeight="1" thickBot="1" x14ac:dyDescent="0.3">
      <c r="A62" s="64" t="s">
        <v>3</v>
      </c>
      <c r="B62" s="112"/>
      <c r="C62" s="113"/>
      <c r="D62" s="112"/>
      <c r="E62" s="113"/>
      <c r="F62" s="114">
        <f>F50+F51+F52+F53+F55+F54+F56+F57+F58+F59+F60+F61</f>
        <v>447845679.91000003</v>
      </c>
      <c r="G62" s="120">
        <f>G50+G51+G52+G53+G54+G55+G56+G57+G58+G59+G60+G61</f>
        <v>447845679.91000003</v>
      </c>
      <c r="H62" s="115">
        <f>H50+H51+H52+H53+H54+H55+H56+H57+H58+H59+H60+H61</f>
        <v>447845575.91000003</v>
      </c>
      <c r="I62" s="114">
        <f t="shared" si="1"/>
        <v>104</v>
      </c>
      <c r="J62" s="116">
        <f>H62/F62*100</f>
        <v>99.999976777715034</v>
      </c>
      <c r="K62" s="45"/>
      <c r="L62" s="128"/>
      <c r="M62" s="130"/>
    </row>
    <row r="63" spans="1:16" ht="20.25" customHeight="1" x14ac:dyDescent="0.25">
      <c r="A63" s="171" t="s">
        <v>64</v>
      </c>
      <c r="B63" s="24" t="s">
        <v>9</v>
      </c>
      <c r="C63" s="24" t="s">
        <v>5</v>
      </c>
      <c r="D63" s="24" t="s">
        <v>57</v>
      </c>
      <c r="E63" s="24" t="s">
        <v>8</v>
      </c>
      <c r="F63" s="35">
        <v>61560669.780000001</v>
      </c>
      <c r="G63" s="35">
        <v>61560669.780000001</v>
      </c>
      <c r="H63" s="35">
        <v>61560669.780000001</v>
      </c>
      <c r="I63" s="62">
        <f>G63-H63</f>
        <v>0</v>
      </c>
      <c r="J63" s="54"/>
      <c r="K63" s="47"/>
      <c r="L63" s="129"/>
      <c r="M63" s="130"/>
      <c r="N63" s="69"/>
      <c r="O63" s="59"/>
    </row>
    <row r="64" spans="1:16" ht="20.25" customHeight="1" x14ac:dyDescent="0.25">
      <c r="A64" s="153"/>
      <c r="B64" s="24" t="s">
        <v>9</v>
      </c>
      <c r="C64" s="20" t="s">
        <v>5</v>
      </c>
      <c r="D64" s="20" t="s">
        <v>57</v>
      </c>
      <c r="E64" s="20" t="s">
        <v>10</v>
      </c>
      <c r="F64" s="34">
        <v>488405.22</v>
      </c>
      <c r="G64" s="34">
        <v>488405.22</v>
      </c>
      <c r="H64" s="34">
        <v>488405.22</v>
      </c>
      <c r="I64" s="62">
        <f t="shared" ref="I64:I72" si="5">G64-H64</f>
        <v>0</v>
      </c>
      <c r="J64" s="53"/>
      <c r="K64" s="47"/>
      <c r="L64" s="129"/>
      <c r="M64" s="130"/>
      <c r="N64" s="59"/>
    </row>
    <row r="65" spans="1:16" ht="20.25" customHeight="1" x14ac:dyDescent="0.25">
      <c r="A65" s="153"/>
      <c r="B65" s="24" t="s">
        <v>9</v>
      </c>
      <c r="C65" s="20" t="s">
        <v>5</v>
      </c>
      <c r="D65" s="20" t="s">
        <v>57</v>
      </c>
      <c r="E65" s="20" t="s">
        <v>42</v>
      </c>
      <c r="F65" s="34">
        <v>18291625</v>
      </c>
      <c r="G65" s="34">
        <v>18291625</v>
      </c>
      <c r="H65" s="34">
        <v>18291625</v>
      </c>
      <c r="I65" s="62">
        <f t="shared" si="5"/>
        <v>0</v>
      </c>
      <c r="J65" s="53"/>
      <c r="K65" s="47"/>
      <c r="L65" s="129"/>
      <c r="M65" s="130"/>
      <c r="N65" s="59"/>
      <c r="P65" s="35"/>
    </row>
    <row r="66" spans="1:16" ht="20.25" customHeight="1" x14ac:dyDescent="0.25">
      <c r="A66" s="153"/>
      <c r="B66" s="24" t="s">
        <v>9</v>
      </c>
      <c r="C66" s="20" t="s">
        <v>5</v>
      </c>
      <c r="D66" s="20" t="s">
        <v>57</v>
      </c>
      <c r="E66" s="20" t="s">
        <v>44</v>
      </c>
      <c r="F66" s="34">
        <v>77649661.659999996</v>
      </c>
      <c r="G66" s="34">
        <v>77649661.659999996</v>
      </c>
      <c r="H66" s="34">
        <v>77649661.659999996</v>
      </c>
      <c r="I66" s="62">
        <f t="shared" si="5"/>
        <v>0</v>
      </c>
      <c r="J66" s="99"/>
      <c r="K66" s="47"/>
      <c r="L66" s="129"/>
      <c r="M66" s="130"/>
      <c r="N66" s="59"/>
      <c r="O66" s="59"/>
    </row>
    <row r="67" spans="1:16" ht="20.25" customHeight="1" x14ac:dyDescent="0.25">
      <c r="A67" s="153"/>
      <c r="B67" s="24" t="s">
        <v>9</v>
      </c>
      <c r="C67" s="20" t="s">
        <v>5</v>
      </c>
      <c r="D67" s="20" t="s">
        <v>57</v>
      </c>
      <c r="E67" s="20" t="s">
        <v>7</v>
      </c>
      <c r="F67" s="34">
        <v>10862242.380000001</v>
      </c>
      <c r="G67" s="34">
        <v>10862242.380000001</v>
      </c>
      <c r="H67" s="34">
        <v>10862242.380000001</v>
      </c>
      <c r="I67" s="62">
        <f t="shared" si="5"/>
        <v>0</v>
      </c>
      <c r="J67" s="53"/>
      <c r="K67" s="47"/>
      <c r="L67" s="129"/>
      <c r="M67" s="130"/>
    </row>
    <row r="68" spans="1:16" ht="20.25" customHeight="1" x14ac:dyDescent="0.25">
      <c r="A68" s="153"/>
      <c r="B68" s="22" t="s">
        <v>9</v>
      </c>
      <c r="C68" s="33" t="s">
        <v>5</v>
      </c>
      <c r="D68" s="33" t="s">
        <v>57</v>
      </c>
      <c r="E68" s="33" t="s">
        <v>71</v>
      </c>
      <c r="F68" s="42">
        <v>436858.88</v>
      </c>
      <c r="G68" s="42">
        <v>436858.88</v>
      </c>
      <c r="H68" s="42">
        <v>398865.47</v>
      </c>
      <c r="I68" s="66">
        <f>G68-H68</f>
        <v>37993.410000000033</v>
      </c>
      <c r="J68" s="55"/>
      <c r="K68" s="47"/>
      <c r="L68" s="129"/>
      <c r="M68" s="130"/>
    </row>
    <row r="69" spans="1:16" ht="20.25" customHeight="1" x14ac:dyDescent="0.25">
      <c r="A69" s="153"/>
      <c r="B69" s="24" t="s">
        <v>9</v>
      </c>
      <c r="C69" s="20" t="s">
        <v>5</v>
      </c>
      <c r="D69" s="20" t="s">
        <v>57</v>
      </c>
      <c r="E69" s="20" t="s">
        <v>72</v>
      </c>
      <c r="F69" s="34">
        <v>53030</v>
      </c>
      <c r="G69" s="34">
        <v>53030</v>
      </c>
      <c r="H69" s="34">
        <v>53029</v>
      </c>
      <c r="I69" s="61">
        <f t="shared" si="5"/>
        <v>1</v>
      </c>
      <c r="J69" s="53"/>
      <c r="K69" s="47"/>
      <c r="L69" s="129"/>
      <c r="M69" s="130"/>
    </row>
    <row r="70" spans="1:16" ht="20.25" customHeight="1" x14ac:dyDescent="0.25">
      <c r="A70" s="153"/>
      <c r="B70" s="24" t="s">
        <v>9</v>
      </c>
      <c r="C70" s="20" t="s">
        <v>5</v>
      </c>
      <c r="D70" s="20" t="s">
        <v>57</v>
      </c>
      <c r="E70" s="20" t="s">
        <v>6</v>
      </c>
      <c r="F70" s="34">
        <v>640420</v>
      </c>
      <c r="G70" s="34">
        <v>640420</v>
      </c>
      <c r="H70" s="34">
        <v>640415</v>
      </c>
      <c r="I70" s="62">
        <f t="shared" si="5"/>
        <v>5</v>
      </c>
      <c r="J70" s="53"/>
      <c r="K70" s="47"/>
      <c r="L70" s="129"/>
      <c r="M70" s="131"/>
    </row>
    <row r="71" spans="1:16" ht="20.25" customHeight="1" x14ac:dyDescent="0.25">
      <c r="A71" s="153"/>
      <c r="B71" s="24" t="s">
        <v>9</v>
      </c>
      <c r="C71" s="33" t="s">
        <v>5</v>
      </c>
      <c r="D71" s="33" t="s">
        <v>57</v>
      </c>
      <c r="E71" s="33" t="s">
        <v>4</v>
      </c>
      <c r="F71" s="42">
        <v>14038</v>
      </c>
      <c r="G71" s="42">
        <v>14038</v>
      </c>
      <c r="H71" s="42">
        <v>14038</v>
      </c>
      <c r="I71" s="62">
        <f t="shared" si="5"/>
        <v>0</v>
      </c>
      <c r="J71" s="53"/>
      <c r="K71" s="47"/>
      <c r="L71" s="127"/>
    </row>
    <row r="72" spans="1:16" ht="20.25" customHeight="1" thickBot="1" x14ac:dyDescent="0.3">
      <c r="A72" s="153"/>
      <c r="B72" s="24" t="s">
        <v>9</v>
      </c>
      <c r="C72" s="33" t="s">
        <v>5</v>
      </c>
      <c r="D72" s="33" t="s">
        <v>57</v>
      </c>
      <c r="E72" s="33" t="s">
        <v>43</v>
      </c>
      <c r="F72" s="42">
        <v>11729.21</v>
      </c>
      <c r="G72" s="42">
        <v>11729.21</v>
      </c>
      <c r="H72" s="42">
        <v>11729.21</v>
      </c>
      <c r="I72" s="62">
        <f t="shared" si="5"/>
        <v>0</v>
      </c>
      <c r="J72" s="55"/>
      <c r="K72" s="47"/>
      <c r="L72" s="127"/>
      <c r="M72" s="59"/>
    </row>
    <row r="73" spans="1:16" ht="22.15" customHeight="1" thickBot="1" x14ac:dyDescent="0.3">
      <c r="A73" s="64" t="s">
        <v>3</v>
      </c>
      <c r="B73" s="27"/>
      <c r="C73" s="27"/>
      <c r="D73" s="27"/>
      <c r="E73" s="27"/>
      <c r="F73" s="98">
        <f>F63+F64+F65+F66+F67+F69+F70+F71+F72+F68</f>
        <v>170008680.13</v>
      </c>
      <c r="G73" s="98">
        <f>G63+G64+G65+G66+G67+G68+G69+G70+G71+G72</f>
        <v>170008680.13</v>
      </c>
      <c r="H73" s="67">
        <f>H63+H64+H65+H66+H67+H68+H69+H70+H71+H72</f>
        <v>169970680.72</v>
      </c>
      <c r="I73" s="67">
        <f>I63+I64+I65+I66+I67+I69+I70+I71+I72+I68</f>
        <v>37999.410000000033</v>
      </c>
      <c r="J73" s="106">
        <f>H73/F73*100</f>
        <v>99.97764854713833</v>
      </c>
      <c r="K73" s="47"/>
      <c r="L73" s="1"/>
    </row>
    <row r="74" spans="1:16" ht="19.5" customHeight="1" x14ac:dyDescent="0.25">
      <c r="A74" s="147" t="s">
        <v>65</v>
      </c>
      <c r="B74" s="24" t="s">
        <v>56</v>
      </c>
      <c r="C74" s="24" t="s">
        <v>5</v>
      </c>
      <c r="D74" s="24" t="s">
        <v>52</v>
      </c>
      <c r="E74" s="24" t="s">
        <v>8</v>
      </c>
      <c r="F74" s="35">
        <v>15890005.199999999</v>
      </c>
      <c r="G74" s="35">
        <v>15890005.199999999</v>
      </c>
      <c r="H74" s="35">
        <v>15890005.199999999</v>
      </c>
      <c r="I74" s="62">
        <f>G74-H74</f>
        <v>0</v>
      </c>
      <c r="J74" s="54"/>
      <c r="K74" s="47"/>
      <c r="L74" s="1"/>
    </row>
    <row r="75" spans="1:16" ht="19.5" customHeight="1" x14ac:dyDescent="0.25">
      <c r="A75" s="153"/>
      <c r="B75" s="20" t="s">
        <v>56</v>
      </c>
      <c r="C75" s="20" t="s">
        <v>5</v>
      </c>
      <c r="D75" s="20" t="s">
        <v>52</v>
      </c>
      <c r="E75" s="20" t="s">
        <v>10</v>
      </c>
      <c r="F75" s="34">
        <v>176602.8</v>
      </c>
      <c r="G75" s="34">
        <v>176602.8</v>
      </c>
      <c r="H75" s="34">
        <v>176602.8</v>
      </c>
      <c r="I75" s="62">
        <f t="shared" ref="I75:I88" si="6">G75-H75</f>
        <v>0</v>
      </c>
      <c r="J75" s="53"/>
      <c r="K75" s="47"/>
      <c r="L75" s="1"/>
    </row>
    <row r="76" spans="1:16" ht="19.5" customHeight="1" x14ac:dyDescent="0.25">
      <c r="A76" s="153"/>
      <c r="B76" s="20" t="s">
        <v>56</v>
      </c>
      <c r="C76" s="20" t="s">
        <v>5</v>
      </c>
      <c r="D76" s="20" t="s">
        <v>52</v>
      </c>
      <c r="E76" s="20" t="s">
        <v>42</v>
      </c>
      <c r="F76" s="34">
        <v>4623692</v>
      </c>
      <c r="G76" s="34">
        <v>4623692</v>
      </c>
      <c r="H76" s="34">
        <v>4623692</v>
      </c>
      <c r="I76" s="62">
        <f t="shared" si="6"/>
        <v>0</v>
      </c>
      <c r="J76" s="53"/>
      <c r="K76" s="47"/>
      <c r="L76" s="1"/>
    </row>
    <row r="77" spans="1:16" ht="19.5" customHeight="1" x14ac:dyDescent="0.25">
      <c r="A77" s="153"/>
      <c r="B77" s="20" t="s">
        <v>56</v>
      </c>
      <c r="C77" s="20" t="s">
        <v>5</v>
      </c>
      <c r="D77" s="20" t="s">
        <v>52</v>
      </c>
      <c r="E77" s="20" t="s">
        <v>44</v>
      </c>
      <c r="F77" s="34">
        <v>1565115</v>
      </c>
      <c r="G77" s="34">
        <v>1565115</v>
      </c>
      <c r="H77" s="34">
        <v>1565115</v>
      </c>
      <c r="I77" s="62">
        <f t="shared" si="6"/>
        <v>0</v>
      </c>
      <c r="J77" s="99"/>
      <c r="K77" s="47"/>
      <c r="L77" s="1"/>
    </row>
    <row r="78" spans="1:16" ht="19.5" customHeight="1" x14ac:dyDescent="0.25">
      <c r="A78" s="153"/>
      <c r="B78" s="20" t="s">
        <v>56</v>
      </c>
      <c r="C78" s="20" t="s">
        <v>5</v>
      </c>
      <c r="D78" s="20" t="s">
        <v>52</v>
      </c>
      <c r="E78" s="20" t="s">
        <v>7</v>
      </c>
      <c r="F78" s="34">
        <v>2703085</v>
      </c>
      <c r="G78" s="34">
        <v>2703085</v>
      </c>
      <c r="H78" s="34">
        <v>2703085</v>
      </c>
      <c r="I78" s="62">
        <f t="shared" si="6"/>
        <v>0</v>
      </c>
      <c r="J78" s="53"/>
      <c r="K78" s="47"/>
      <c r="L78" s="1"/>
    </row>
    <row r="79" spans="1:16" ht="19.5" customHeight="1" x14ac:dyDescent="0.25">
      <c r="A79" s="153"/>
      <c r="B79" s="20" t="s">
        <v>56</v>
      </c>
      <c r="C79" s="20" t="s">
        <v>5</v>
      </c>
      <c r="D79" s="20" t="s">
        <v>52</v>
      </c>
      <c r="E79" s="20" t="s">
        <v>6</v>
      </c>
      <c r="F79" s="42">
        <v>0</v>
      </c>
      <c r="G79" s="35">
        <v>0</v>
      </c>
      <c r="H79" s="35">
        <v>0</v>
      </c>
      <c r="I79" s="62">
        <f t="shared" si="6"/>
        <v>0</v>
      </c>
      <c r="J79" s="53"/>
      <c r="K79" s="47"/>
      <c r="L79" s="1"/>
    </row>
    <row r="80" spans="1:16" ht="19.5" customHeight="1" x14ac:dyDescent="0.25">
      <c r="A80" s="153"/>
      <c r="B80" s="20" t="s">
        <v>56</v>
      </c>
      <c r="C80" s="20" t="s">
        <v>5</v>
      </c>
      <c r="D80" s="20" t="s">
        <v>52</v>
      </c>
      <c r="E80" s="20" t="s">
        <v>4</v>
      </c>
      <c r="F80" s="42">
        <v>0</v>
      </c>
      <c r="G80" s="35">
        <v>0</v>
      </c>
      <c r="H80" s="35">
        <v>0</v>
      </c>
      <c r="I80" s="62">
        <f t="shared" si="6"/>
        <v>0</v>
      </c>
      <c r="J80" s="53"/>
      <c r="K80" s="47"/>
      <c r="L80" s="1"/>
    </row>
    <row r="81" spans="1:17" ht="19.5" customHeight="1" thickBot="1" x14ac:dyDescent="0.3">
      <c r="A81" s="153"/>
      <c r="B81" s="33" t="s">
        <v>56</v>
      </c>
      <c r="C81" s="33" t="s">
        <v>5</v>
      </c>
      <c r="D81" s="33" t="s">
        <v>52</v>
      </c>
      <c r="E81" s="33" t="s">
        <v>43</v>
      </c>
      <c r="F81" s="42">
        <v>4060</v>
      </c>
      <c r="G81" s="35">
        <v>4060</v>
      </c>
      <c r="H81" s="35">
        <v>4060</v>
      </c>
      <c r="I81" s="66">
        <f t="shared" si="6"/>
        <v>0</v>
      </c>
      <c r="J81" s="55"/>
      <c r="K81" s="47"/>
      <c r="L81" s="59"/>
      <c r="N81" s="59"/>
    </row>
    <row r="82" spans="1:17" ht="22.15" customHeight="1" thickBot="1" x14ac:dyDescent="0.3">
      <c r="A82" s="64" t="s">
        <v>3</v>
      </c>
      <c r="B82" s="27"/>
      <c r="C82" s="27"/>
      <c r="D82" s="27"/>
      <c r="E82" s="27"/>
      <c r="F82" s="98">
        <f>F74+F75+F76+F77+F78+F79+F80+F81</f>
        <v>24962560</v>
      </c>
      <c r="G82" s="98">
        <f>G74+G75+G76+G77+G78+G79+G80+G81</f>
        <v>24962560</v>
      </c>
      <c r="H82" s="67">
        <f>H74+H75+H76+H77+H78+H79+H80+H81</f>
        <v>24962560</v>
      </c>
      <c r="I82" s="65">
        <f>I74+I75+I76+I77+I78+I79+I80+I81</f>
        <v>0</v>
      </c>
      <c r="J82" s="107">
        <f>H82/F82*100</f>
        <v>100</v>
      </c>
      <c r="K82" s="92"/>
      <c r="L82" s="59"/>
      <c r="N82" s="59"/>
    </row>
    <row r="83" spans="1:17" ht="24" customHeight="1" thickBot="1" x14ac:dyDescent="0.3">
      <c r="A83" s="64"/>
      <c r="B83" s="27"/>
      <c r="C83" s="27"/>
      <c r="D83" s="27"/>
      <c r="E83" s="27"/>
      <c r="F83" s="98">
        <f>F30+F49+F62+F73+F82</f>
        <v>2334656709.8899999</v>
      </c>
      <c r="G83" s="98">
        <f>G30+G49+G62+G73+G82</f>
        <v>2334656699.8899999</v>
      </c>
      <c r="H83" s="67">
        <f>H30+H49+H62+H73+H82</f>
        <v>2334524424.27</v>
      </c>
      <c r="I83" s="65">
        <f>I30+I49+I62+I73+I82</f>
        <v>132275.62000000029</v>
      </c>
      <c r="J83" s="83">
        <f>H83/F83*100</f>
        <v>99.994333829918574</v>
      </c>
      <c r="K83" s="93"/>
      <c r="L83" s="59"/>
      <c r="M83" s="69"/>
    </row>
    <row r="84" spans="1:17" ht="18" customHeight="1" x14ac:dyDescent="0.25">
      <c r="A84" s="28"/>
      <c r="B84" s="21"/>
      <c r="C84" s="21"/>
      <c r="D84" s="124"/>
      <c r="E84" s="21"/>
      <c r="F84" s="137"/>
      <c r="G84" s="139"/>
      <c r="H84" s="121">
        <f>H83-H59-H48-H47-H45-H43-H18</f>
        <v>1069837466.74</v>
      </c>
      <c r="I84" s="44">
        <v>127437296.51000001</v>
      </c>
      <c r="J84" s="122">
        <f>H84-H83</f>
        <v>-1264686957.53</v>
      </c>
      <c r="K84" s="47"/>
      <c r="L84" s="59"/>
    </row>
    <row r="85" spans="1:17" ht="22.5" customHeight="1" x14ac:dyDescent="0.25">
      <c r="A85" s="158" t="s">
        <v>66</v>
      </c>
      <c r="B85" s="158"/>
      <c r="C85" s="158"/>
      <c r="D85" s="158"/>
      <c r="E85" s="158"/>
      <c r="F85" s="158"/>
      <c r="G85" s="158"/>
      <c r="H85" s="158"/>
      <c r="I85" s="158"/>
      <c r="J85" s="158"/>
      <c r="K85" s="47"/>
      <c r="L85" s="1"/>
    </row>
    <row r="86" spans="1:17" ht="14.25" customHeight="1" x14ac:dyDescent="0.25">
      <c r="A86" s="9"/>
      <c r="B86" s="9"/>
      <c r="C86" s="9"/>
      <c r="D86" s="126"/>
      <c r="E86" s="126"/>
      <c r="F86" s="88"/>
      <c r="G86" s="88"/>
      <c r="H86" s="132"/>
      <c r="I86" s="75"/>
      <c r="J86" s="76"/>
      <c r="K86" s="47"/>
      <c r="L86" s="1"/>
    </row>
    <row r="87" spans="1:17" ht="46.9" customHeight="1" x14ac:dyDescent="0.25">
      <c r="A87" s="159" t="s">
        <v>2</v>
      </c>
      <c r="B87" s="160"/>
      <c r="C87" s="160"/>
      <c r="D87" s="161"/>
      <c r="E87" s="56"/>
      <c r="F87" s="133" t="s">
        <v>1</v>
      </c>
      <c r="G87" s="133" t="s">
        <v>76</v>
      </c>
      <c r="H87" s="36" t="s">
        <v>84</v>
      </c>
      <c r="I87" s="44" t="e">
        <f t="shared" si="6"/>
        <v>#VALUE!</v>
      </c>
      <c r="J87" s="47"/>
      <c r="K87" s="47"/>
      <c r="L87" s="9"/>
      <c r="M87" s="9"/>
      <c r="N87" s="59"/>
    </row>
    <row r="88" spans="1:17" ht="29.45" customHeight="1" x14ac:dyDescent="0.25">
      <c r="A88" s="162"/>
      <c r="B88" s="163"/>
      <c r="C88" s="163"/>
      <c r="D88" s="164"/>
      <c r="E88" s="57"/>
      <c r="F88" s="29">
        <f>G83</f>
        <v>2334656699.8899999</v>
      </c>
      <c r="G88" s="29">
        <f>H83</f>
        <v>2334524424.27</v>
      </c>
      <c r="H88" s="37">
        <f>F88-G88</f>
        <v>132275.61999988556</v>
      </c>
      <c r="I88" s="44">
        <f t="shared" si="6"/>
        <v>2334392148.6500001</v>
      </c>
      <c r="J88" s="47"/>
      <c r="K88" s="47"/>
      <c r="L88" s="1"/>
      <c r="M88" s="118"/>
      <c r="N88" s="118"/>
      <c r="O88" s="9"/>
    </row>
    <row r="89" spans="1:17" ht="28.5" customHeight="1" x14ac:dyDescent="0.25">
      <c r="A89" s="30"/>
      <c r="B89" s="31"/>
      <c r="C89" s="31"/>
      <c r="D89" s="82"/>
      <c r="E89" s="78"/>
      <c r="F89" s="79"/>
      <c r="G89" s="138"/>
      <c r="H89" s="138"/>
      <c r="I89" s="80"/>
      <c r="J89" s="1"/>
      <c r="K89" s="1"/>
      <c r="L89" s="117"/>
      <c r="M89" s="118"/>
      <c r="N89" s="118"/>
      <c r="O89" s="118"/>
      <c r="P89" s="118"/>
      <c r="Q89" s="117"/>
    </row>
    <row r="90" spans="1:17" ht="22.5" customHeight="1" x14ac:dyDescent="0.25">
      <c r="A90" s="177" t="s">
        <v>88</v>
      </c>
      <c r="B90" s="178"/>
      <c r="C90" s="178"/>
      <c r="D90" s="178"/>
      <c r="E90" s="178"/>
      <c r="F90" s="178"/>
      <c r="G90" s="179"/>
      <c r="H90" s="179" t="s">
        <v>87</v>
      </c>
      <c r="I90" s="80"/>
      <c r="J90" s="1"/>
      <c r="K90" s="1"/>
      <c r="L90" s="117"/>
      <c r="M90" s="118"/>
      <c r="N90" s="118"/>
      <c r="O90" s="118"/>
      <c r="P90" s="118"/>
      <c r="Q90" s="117"/>
    </row>
    <row r="91" spans="1:17" ht="28.5" customHeight="1" x14ac:dyDescent="0.25">
      <c r="A91" s="180"/>
      <c r="B91" s="181"/>
      <c r="C91" s="181"/>
      <c r="D91" s="182"/>
      <c r="E91" s="183"/>
      <c r="F91" s="184"/>
      <c r="G91" s="179"/>
      <c r="H91" s="179"/>
      <c r="I91" s="80"/>
      <c r="J91" s="1"/>
      <c r="K91" s="1"/>
      <c r="L91" s="117"/>
      <c r="M91" s="118"/>
      <c r="N91" s="118"/>
      <c r="O91" s="118"/>
      <c r="P91" s="118"/>
      <c r="Q91" s="117"/>
    </row>
    <row r="92" spans="1:17" ht="19.5" customHeight="1" x14ac:dyDescent="0.25">
      <c r="A92" s="185" t="s">
        <v>47</v>
      </c>
      <c r="B92" s="178"/>
      <c r="C92" s="178"/>
      <c r="D92" s="178"/>
      <c r="E92" s="178"/>
      <c r="F92" s="184" t="e">
        <f>F83-F18-#REF!-#REF!-F45-F47-F60-#REF!</f>
        <v>#REF!</v>
      </c>
      <c r="G92" s="184" t="e">
        <f>G83-G18-#REF!-#REF!-G45-G47-G60-#REF!</f>
        <v>#REF!</v>
      </c>
      <c r="H92" s="184" t="e">
        <f>H83-H18-#REF!-#REF!-H45-H47-H60-#REF!</f>
        <v>#REF!</v>
      </c>
      <c r="I92" s="80" t="s">
        <v>73</v>
      </c>
      <c r="J92" s="1"/>
      <c r="K92" s="1"/>
      <c r="L92" s="117"/>
      <c r="M92" s="118"/>
      <c r="N92" s="118"/>
      <c r="O92" s="117"/>
      <c r="P92" s="118"/>
      <c r="Q92" s="117"/>
    </row>
    <row r="93" spans="1:17" ht="19.5" customHeight="1" x14ac:dyDescent="0.3">
      <c r="A93" s="186" t="s">
        <v>48</v>
      </c>
      <c r="B93" s="187"/>
      <c r="C93" s="187"/>
      <c r="D93" s="187"/>
      <c r="E93" s="187"/>
      <c r="F93" s="188"/>
      <c r="G93" s="188"/>
      <c r="H93" s="180" t="s">
        <v>50</v>
      </c>
      <c r="I93" s="1"/>
      <c r="J93" s="1"/>
      <c r="K93" s="1"/>
      <c r="L93" s="117"/>
      <c r="M93" s="118"/>
      <c r="N93" s="118"/>
      <c r="O93" s="117"/>
      <c r="P93" s="118"/>
      <c r="Q93" s="117"/>
    </row>
    <row r="94" spans="1:17" ht="18.75" customHeight="1" x14ac:dyDescent="0.25">
      <c r="A94" s="186" t="s">
        <v>49</v>
      </c>
      <c r="B94" s="187"/>
      <c r="C94" s="187"/>
      <c r="D94" s="187"/>
      <c r="E94" s="187"/>
      <c r="F94" s="181"/>
      <c r="G94" s="189"/>
      <c r="H94" s="189"/>
      <c r="I94" s="1"/>
      <c r="J94" s="1"/>
      <c r="K94" s="1"/>
      <c r="L94" s="117"/>
      <c r="M94" s="118"/>
      <c r="N94" s="118"/>
      <c r="O94" s="117"/>
    </row>
    <row r="95" spans="1:17" ht="23.25" customHeight="1" x14ac:dyDescent="0.25">
      <c r="A95" s="5"/>
      <c r="B95" s="4"/>
      <c r="C95" s="4"/>
      <c r="D95" s="4"/>
      <c r="E95" s="4"/>
      <c r="F95" s="3"/>
      <c r="G95" s="1"/>
      <c r="H95" s="1"/>
      <c r="I95" s="1"/>
      <c r="J95" s="1"/>
      <c r="K95" s="1"/>
      <c r="L95" s="117"/>
      <c r="M95" s="118"/>
      <c r="N95" s="118"/>
      <c r="O95" s="117"/>
    </row>
    <row r="96" spans="1:17" ht="18.75" x14ac:dyDescent="0.25">
      <c r="A96" s="2"/>
      <c r="D96" t="s">
        <v>0</v>
      </c>
      <c r="I96" s="1"/>
      <c r="J96" s="1"/>
      <c r="K96" s="1"/>
      <c r="L96" s="117"/>
      <c r="M96" s="119"/>
      <c r="N96" s="119"/>
      <c r="O96" s="117"/>
    </row>
    <row r="97" spans="1:15" ht="18.75" x14ac:dyDescent="0.25">
      <c r="I97" s="1"/>
      <c r="J97" s="1"/>
      <c r="K97" s="1"/>
      <c r="L97" s="117"/>
      <c r="M97" s="117"/>
      <c r="N97" s="117"/>
      <c r="O97" s="117"/>
    </row>
    <row r="98" spans="1:15" ht="18.75" x14ac:dyDescent="0.25">
      <c r="F98" s="81"/>
      <c r="I98" s="1"/>
      <c r="J98" s="1"/>
      <c r="K98" s="1"/>
      <c r="L98" s="117"/>
      <c r="M98" s="117"/>
      <c r="N98" s="117"/>
      <c r="O98" s="117"/>
    </row>
    <row r="99" spans="1:15" x14ac:dyDescent="0.25">
      <c r="F99" s="81"/>
      <c r="I99" s="1"/>
      <c r="J99" s="1"/>
      <c r="K99" s="1"/>
      <c r="L99" s="1"/>
    </row>
    <row r="100" spans="1:15" x14ac:dyDescent="0.25">
      <c r="F100" s="81"/>
      <c r="G100" s="81"/>
      <c r="I100" s="1"/>
      <c r="J100" s="1"/>
      <c r="K100" s="1"/>
      <c r="L100" s="1"/>
    </row>
    <row r="101" spans="1:15" x14ac:dyDescent="0.25">
      <c r="I101" s="1"/>
      <c r="J101" s="1"/>
      <c r="K101" s="1"/>
      <c r="L101" s="1"/>
    </row>
    <row r="102" spans="1:15" x14ac:dyDescent="0.25">
      <c r="I102" s="1"/>
      <c r="J102" s="1"/>
      <c r="K102" s="1"/>
      <c r="L102" s="1"/>
    </row>
    <row r="103" spans="1:15" x14ac:dyDescent="0.25">
      <c r="I103" s="1"/>
      <c r="J103" s="1"/>
      <c r="K103" s="1"/>
      <c r="L103" s="1"/>
    </row>
    <row r="104" spans="1:15" x14ac:dyDescent="0.25">
      <c r="I104" s="1"/>
      <c r="J104" s="1"/>
      <c r="K104" s="1"/>
      <c r="L104" s="1"/>
    </row>
    <row r="105" spans="1:15" ht="11.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5" ht="11.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5" ht="11.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5" ht="11.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5" ht="11.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5" ht="11.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5" ht="11.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</sheetData>
  <mergeCells count="18">
    <mergeCell ref="A85:J85"/>
    <mergeCell ref="A87:D87"/>
    <mergeCell ref="A88:D88"/>
    <mergeCell ref="A92:E92"/>
    <mergeCell ref="J14:J16"/>
    <mergeCell ref="A20:A28"/>
    <mergeCell ref="A31:A47"/>
    <mergeCell ref="A50:A60"/>
    <mergeCell ref="A63:A72"/>
    <mergeCell ref="A74:A81"/>
    <mergeCell ref="A90:F90"/>
    <mergeCell ref="A2:I2"/>
    <mergeCell ref="A14:A16"/>
    <mergeCell ref="B14:E14"/>
    <mergeCell ref="F14:F16"/>
    <mergeCell ref="G14:G16"/>
    <mergeCell ref="H14:H16"/>
    <mergeCell ref="I14:I16"/>
  </mergeCells>
  <pageMargins left="0" right="3.937007874015748E-2" top="0.375" bottom="0.19685039370078741" header="0" footer="0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2022 года</vt:lpstr>
      <vt:lpstr>'декабрь 2022 года'!Область_печати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МЧС</dc:creator>
  <cp:lastModifiedBy>user</cp:lastModifiedBy>
  <cp:lastPrinted>2023-05-12T12:27:51Z</cp:lastPrinted>
  <dcterms:created xsi:type="dcterms:W3CDTF">2015-04-08T13:05:55Z</dcterms:created>
  <dcterms:modified xsi:type="dcterms:W3CDTF">2023-05-12T12:28:20Z</dcterms:modified>
</cp:coreProperties>
</file>